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-00 - Vedlejší rozpočto..." sheetId="2" r:id="rId2"/>
    <sheet name="SO-01 - Úprava koryta" sheetId="3" r:id="rId3"/>
    <sheet name="SO-01a - Neinvestice" sheetId="4" r:id="rId4"/>
    <sheet name="SO-02 - Přeložka plynovodu" sheetId="5" r:id="rId5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'SO-00 - Vedlejší rozpočto...'!$C$85:$K$141</definedName>
    <definedName name="_xlnm.Print_Area" localSheetId="1">'SO-00 - Vedlejší rozpočto...'!$C$4:$J$39,'SO-00 - Vedlejší rozpočto...'!$C$45:$J$67,'SO-00 - Vedlejší rozpočto...'!$C$73:$K$141</definedName>
    <definedName name="_xlnm.Print_Titles" localSheetId="1">'SO-00 - Vedlejší rozpočto...'!$85:$85</definedName>
    <definedName name="_xlnm._FilterDatabase" localSheetId="2" hidden="1">'SO-01 - Úprava koryta'!$C$90:$K$401</definedName>
    <definedName name="_xlnm.Print_Area" localSheetId="2">'SO-01 - Úprava koryta'!$C$4:$J$39,'SO-01 - Úprava koryta'!$C$45:$J$72,'SO-01 - Úprava koryta'!$C$78:$K$401</definedName>
    <definedName name="_xlnm.Print_Titles" localSheetId="2">'SO-01 - Úprava koryta'!$90:$90</definedName>
    <definedName name="_xlnm._FilterDatabase" localSheetId="3" hidden="1">'SO-01a - Neinvestice'!$C$81:$K$159</definedName>
    <definedName name="_xlnm.Print_Area" localSheetId="3">'SO-01a - Neinvestice'!$C$4:$J$39,'SO-01a - Neinvestice'!$C$45:$J$63,'SO-01a - Neinvestice'!$C$69:$K$159</definedName>
    <definedName name="_xlnm.Print_Titles" localSheetId="3">'SO-01a - Neinvestice'!$81:$81</definedName>
    <definedName name="_xlnm._FilterDatabase" localSheetId="4" hidden="1">'SO-02 - Přeložka plynovodu'!$C$80:$K$84</definedName>
    <definedName name="_xlnm.Print_Area" localSheetId="4">'SO-02 - Přeložka plynovodu'!$C$4:$J$39,'SO-02 - Přeložka plynovodu'!$C$45:$J$62,'SO-02 - Přeložka plynovodu'!$C$68:$K$84</definedName>
    <definedName name="_xlnm.Print_Titles" localSheetId="4">'SO-02 - Přeložka plynovodu'!$80:$80</definedName>
  </definedNames>
  <calcPr/>
</workbook>
</file>

<file path=xl/calcChain.xml><?xml version="1.0" encoding="utf-8"?>
<calcChain xmlns="http://schemas.openxmlformats.org/spreadsheetml/2006/main">
  <c i="5" r="J37"/>
  <c r="J36"/>
  <c i="1" r="AY58"/>
  <c i="5" r="J35"/>
  <c i="1" r="AX58"/>
  <c i="5" r="BI84"/>
  <c r="F37"/>
  <c i="1" r="BD58"/>
  <c i="5" r="BH84"/>
  <c r="F36"/>
  <c i="1" r="BC58"/>
  <c i="5" r="BG84"/>
  <c r="F35"/>
  <c i="1" r="BB58"/>
  <c i="5" r="BF84"/>
  <c r="J34"/>
  <c i="1" r="AW58"/>
  <c i="5" r="F34"/>
  <c i="1" r="BA58"/>
  <c i="5" r="T84"/>
  <c r="T83"/>
  <c r="T82"/>
  <c r="T81"/>
  <c r="R84"/>
  <c r="R83"/>
  <c r="R82"/>
  <c r="R81"/>
  <c r="P84"/>
  <c r="P83"/>
  <c r="P82"/>
  <c r="P81"/>
  <c i="1" r="AU58"/>
  <c i="5" r="BK84"/>
  <c r="BK83"/>
  <c r="J83"/>
  <c r="BK82"/>
  <c r="J82"/>
  <c r="BK81"/>
  <c r="J81"/>
  <c r="J59"/>
  <c r="J30"/>
  <c i="1" r="AG58"/>
  <c i="5" r="J84"/>
  <c r="BE84"/>
  <c r="J33"/>
  <c i="1" r="AV58"/>
  <c i="5" r="F33"/>
  <c i="1" r="AZ58"/>
  <c i="5" r="J61"/>
  <c r="J60"/>
  <c r="F75"/>
  <c r="E73"/>
  <c r="F52"/>
  <c r="E50"/>
  <c r="J39"/>
  <c r="J24"/>
  <c r="E24"/>
  <c r="J78"/>
  <c r="J55"/>
  <c r="J23"/>
  <c r="J21"/>
  <c r="E21"/>
  <c r="J77"/>
  <c r="J54"/>
  <c r="J20"/>
  <c r="J18"/>
  <c r="E18"/>
  <c r="F78"/>
  <c r="F55"/>
  <c r="J17"/>
  <c r="J15"/>
  <c r="E15"/>
  <c r="F77"/>
  <c r="F54"/>
  <c r="J14"/>
  <c r="J12"/>
  <c r="J75"/>
  <c r="J52"/>
  <c r="E7"/>
  <c r="E71"/>
  <c r="E48"/>
  <c i="4" r="J37"/>
  <c r="J36"/>
  <c i="1" r="AY57"/>
  <c i="4" r="J35"/>
  <c i="1" r="AX57"/>
  <c i="4" r="BI153"/>
  <c r="BH153"/>
  <c r="BG153"/>
  <c r="BF153"/>
  <c r="T153"/>
  <c r="T152"/>
  <c r="R153"/>
  <c r="R152"/>
  <c r="P153"/>
  <c r="P152"/>
  <c r="BK153"/>
  <c r="BK152"/>
  <c r="J152"/>
  <c r="J153"/>
  <c r="BE153"/>
  <c r="J62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1"/>
  <c r="BH91"/>
  <c r="BG91"/>
  <c r="BF91"/>
  <c r="T91"/>
  <c r="R91"/>
  <c r="P91"/>
  <c r="BK91"/>
  <c r="J91"/>
  <c r="BE91"/>
  <c r="BI88"/>
  <c r="BH88"/>
  <c r="BG88"/>
  <c r="BF88"/>
  <c r="T88"/>
  <c r="R88"/>
  <c r="P88"/>
  <c r="BK88"/>
  <c r="J88"/>
  <c r="BE88"/>
  <c r="BI85"/>
  <c r="F37"/>
  <c i="1" r="BD57"/>
  <c i="4" r="BH85"/>
  <c r="F36"/>
  <c i="1" r="BC57"/>
  <c i="4" r="BG85"/>
  <c r="F35"/>
  <c i="1" r="BB57"/>
  <c i="4" r="BF85"/>
  <c r="J34"/>
  <c i="1" r="AW57"/>
  <c i="4" r="F34"/>
  <c i="1" r="BA57"/>
  <c i="4" r="T85"/>
  <c r="T84"/>
  <c r="T83"/>
  <c r="T82"/>
  <c r="R85"/>
  <c r="R84"/>
  <c r="R83"/>
  <c r="R82"/>
  <c r="P85"/>
  <c r="P84"/>
  <c r="P83"/>
  <c r="P82"/>
  <c i="1" r="AU57"/>
  <c i="4" r="BK85"/>
  <c r="BK84"/>
  <c r="J84"/>
  <c r="BK83"/>
  <c r="J83"/>
  <c r="BK82"/>
  <c r="J82"/>
  <c r="J59"/>
  <c r="J30"/>
  <c i="1" r="AG57"/>
  <c i="4" r="J85"/>
  <c r="BE85"/>
  <c r="J33"/>
  <c i="1" r="AV57"/>
  <c i="4" r="F33"/>
  <c i="1" r="AZ57"/>
  <c i="4" r="J61"/>
  <c r="J60"/>
  <c r="F76"/>
  <c r="E74"/>
  <c r="F52"/>
  <c r="E50"/>
  <c r="J39"/>
  <c r="J24"/>
  <c r="E24"/>
  <c r="J79"/>
  <c r="J55"/>
  <c r="J23"/>
  <c r="J21"/>
  <c r="E21"/>
  <c r="J78"/>
  <c r="J54"/>
  <c r="J20"/>
  <c r="J18"/>
  <c r="E18"/>
  <c r="F79"/>
  <c r="F55"/>
  <c r="J17"/>
  <c r="J15"/>
  <c r="E15"/>
  <c r="F78"/>
  <c r="F54"/>
  <c r="J14"/>
  <c r="J12"/>
  <c r="J76"/>
  <c r="J52"/>
  <c r="E7"/>
  <c r="E72"/>
  <c r="E48"/>
  <c i="3" r="J37"/>
  <c r="J36"/>
  <c i="1" r="AY56"/>
  <c i="3" r="J35"/>
  <c i="1" r="AX56"/>
  <c i="3" r="BI397"/>
  <c r="BH397"/>
  <c r="BG397"/>
  <c r="BF397"/>
  <c r="T397"/>
  <c r="R397"/>
  <c r="P397"/>
  <c r="BK397"/>
  <c r="J397"/>
  <c r="BE397"/>
  <c r="BI392"/>
  <c r="BH392"/>
  <c r="BG392"/>
  <c r="BF392"/>
  <c r="T392"/>
  <c r="T391"/>
  <c r="R392"/>
  <c r="R391"/>
  <c r="P392"/>
  <c r="P391"/>
  <c r="BK392"/>
  <c r="BK391"/>
  <c r="J391"/>
  <c r="J392"/>
  <c r="BE392"/>
  <c r="J71"/>
  <c r="BI390"/>
  <c r="BH390"/>
  <c r="BG390"/>
  <c r="BF390"/>
  <c r="T390"/>
  <c r="R390"/>
  <c r="P390"/>
  <c r="BK390"/>
  <c r="J390"/>
  <c r="BE390"/>
  <c r="BI380"/>
  <c r="BH380"/>
  <c r="BG380"/>
  <c r="BF380"/>
  <c r="T380"/>
  <c r="R380"/>
  <c r="P380"/>
  <c r="BK380"/>
  <c r="J380"/>
  <c r="BE380"/>
  <c r="BI375"/>
  <c r="BH375"/>
  <c r="BG375"/>
  <c r="BF375"/>
  <c r="T375"/>
  <c r="R375"/>
  <c r="P375"/>
  <c r="BK375"/>
  <c r="J375"/>
  <c r="BE375"/>
  <c r="BI370"/>
  <c r="BH370"/>
  <c r="BG370"/>
  <c r="BF370"/>
  <c r="T370"/>
  <c r="R370"/>
  <c r="P370"/>
  <c r="BK370"/>
  <c r="J370"/>
  <c r="BE370"/>
  <c r="BI365"/>
  <c r="BH365"/>
  <c r="BG365"/>
  <c r="BF365"/>
  <c r="T365"/>
  <c r="R365"/>
  <c r="P365"/>
  <c r="BK365"/>
  <c r="J365"/>
  <c r="BE365"/>
  <c r="BI360"/>
  <c r="BH360"/>
  <c r="BG360"/>
  <c r="BF360"/>
  <c r="T360"/>
  <c r="R360"/>
  <c r="P360"/>
  <c r="BK360"/>
  <c r="J360"/>
  <c r="BE360"/>
  <c r="BI355"/>
  <c r="BH355"/>
  <c r="BG355"/>
  <c r="BF355"/>
  <c r="T355"/>
  <c r="R355"/>
  <c r="P355"/>
  <c r="BK355"/>
  <c r="J355"/>
  <c r="BE355"/>
  <c r="BI349"/>
  <c r="BH349"/>
  <c r="BG349"/>
  <c r="BF349"/>
  <c r="T349"/>
  <c r="R349"/>
  <c r="P349"/>
  <c r="BK349"/>
  <c r="J349"/>
  <c r="BE349"/>
  <c r="BI344"/>
  <c r="BH344"/>
  <c r="BG344"/>
  <c r="BF344"/>
  <c r="T344"/>
  <c r="R344"/>
  <c r="P344"/>
  <c r="BK344"/>
  <c r="J344"/>
  <c r="BE344"/>
  <c r="BI339"/>
  <c r="BH339"/>
  <c r="BG339"/>
  <c r="BF339"/>
  <c r="T339"/>
  <c r="R339"/>
  <c r="P339"/>
  <c r="BK339"/>
  <c r="J339"/>
  <c r="BE339"/>
  <c r="BI336"/>
  <c r="BH336"/>
  <c r="BG336"/>
  <c r="BF336"/>
  <c r="T336"/>
  <c r="R336"/>
  <c r="P336"/>
  <c r="BK336"/>
  <c r="J336"/>
  <c r="BE336"/>
  <c r="BI333"/>
  <c r="BH333"/>
  <c r="BG333"/>
  <c r="BF333"/>
  <c r="T333"/>
  <c r="T332"/>
  <c r="T331"/>
  <c r="R333"/>
  <c r="R332"/>
  <c r="R331"/>
  <c r="P333"/>
  <c r="P332"/>
  <c r="P331"/>
  <c r="BK333"/>
  <c r="BK332"/>
  <c r="J332"/>
  <c r="BK331"/>
  <c r="J331"/>
  <c r="J333"/>
  <c r="BE333"/>
  <c r="J70"/>
  <c r="J69"/>
  <c r="BI328"/>
  <c r="BH328"/>
  <c r="BG328"/>
  <c r="BF328"/>
  <c r="T328"/>
  <c r="T327"/>
  <c r="R328"/>
  <c r="R327"/>
  <c r="P328"/>
  <c r="P327"/>
  <c r="BK328"/>
  <c r="BK327"/>
  <c r="J327"/>
  <c r="J328"/>
  <c r="BE328"/>
  <c r="J68"/>
  <c r="BI325"/>
  <c r="BH325"/>
  <c r="BG325"/>
  <c r="BF325"/>
  <c r="T325"/>
  <c r="R325"/>
  <c r="P325"/>
  <c r="BK325"/>
  <c r="J325"/>
  <c r="BE325"/>
  <c r="BI322"/>
  <c r="BH322"/>
  <c r="BG322"/>
  <c r="BF322"/>
  <c r="T322"/>
  <c r="R322"/>
  <c r="P322"/>
  <c r="BK322"/>
  <c r="J322"/>
  <c r="BE322"/>
  <c r="BI321"/>
  <c r="BH321"/>
  <c r="BG321"/>
  <c r="BF321"/>
  <c r="T321"/>
  <c r="T320"/>
  <c r="R321"/>
  <c r="R320"/>
  <c r="P321"/>
  <c r="P320"/>
  <c r="BK321"/>
  <c r="BK320"/>
  <c r="J320"/>
  <c r="J321"/>
  <c r="BE321"/>
  <c r="J67"/>
  <c r="BI317"/>
  <c r="BH317"/>
  <c r="BG317"/>
  <c r="BF317"/>
  <c r="T317"/>
  <c r="R317"/>
  <c r="P317"/>
  <c r="BK317"/>
  <c r="J317"/>
  <c r="BE317"/>
  <c r="BI314"/>
  <c r="BH314"/>
  <c r="BG314"/>
  <c r="BF314"/>
  <c r="T314"/>
  <c r="R314"/>
  <c r="P314"/>
  <c r="BK314"/>
  <c r="J314"/>
  <c r="BE314"/>
  <c r="BI306"/>
  <c r="BH306"/>
  <c r="BG306"/>
  <c r="BF306"/>
  <c r="T306"/>
  <c r="R306"/>
  <c r="P306"/>
  <c r="BK306"/>
  <c r="J306"/>
  <c r="BE306"/>
  <c r="BI303"/>
  <c r="BH303"/>
  <c r="BG303"/>
  <c r="BF303"/>
  <c r="T303"/>
  <c r="R303"/>
  <c r="P303"/>
  <c r="BK303"/>
  <c r="J303"/>
  <c r="BE303"/>
  <c r="BI300"/>
  <c r="BH300"/>
  <c r="BG300"/>
  <c r="BF300"/>
  <c r="T300"/>
  <c r="R300"/>
  <c r="P300"/>
  <c r="BK300"/>
  <c r="J300"/>
  <c r="BE300"/>
  <c r="BI298"/>
  <c r="BH298"/>
  <c r="BG298"/>
  <c r="BF298"/>
  <c r="T298"/>
  <c r="R298"/>
  <c r="P298"/>
  <c r="BK298"/>
  <c r="J298"/>
  <c r="BE298"/>
  <c r="BI295"/>
  <c r="BH295"/>
  <c r="BG295"/>
  <c r="BF295"/>
  <c r="T295"/>
  <c r="R295"/>
  <c r="P295"/>
  <c r="BK295"/>
  <c r="J295"/>
  <c r="BE295"/>
  <c r="BI292"/>
  <c r="BH292"/>
  <c r="BG292"/>
  <c r="BF292"/>
  <c r="T292"/>
  <c r="R292"/>
  <c r="P292"/>
  <c r="BK292"/>
  <c r="J292"/>
  <c r="BE292"/>
  <c r="BI289"/>
  <c r="BH289"/>
  <c r="BG289"/>
  <c r="BF289"/>
  <c r="T289"/>
  <c r="R289"/>
  <c r="P289"/>
  <c r="BK289"/>
  <c r="J289"/>
  <c r="BE289"/>
  <c r="BI286"/>
  <c r="BH286"/>
  <c r="BG286"/>
  <c r="BF286"/>
  <c r="T286"/>
  <c r="R286"/>
  <c r="P286"/>
  <c r="BK286"/>
  <c r="J286"/>
  <c r="BE286"/>
  <c r="BI283"/>
  <c r="BH283"/>
  <c r="BG283"/>
  <c r="BF283"/>
  <c r="T283"/>
  <c r="T282"/>
  <c r="R283"/>
  <c r="R282"/>
  <c r="P283"/>
  <c r="P282"/>
  <c r="BK283"/>
  <c r="BK282"/>
  <c r="J282"/>
  <c r="J283"/>
  <c r="BE283"/>
  <c r="J66"/>
  <c r="BI275"/>
  <c r="BH275"/>
  <c r="BG275"/>
  <c r="BF275"/>
  <c r="T275"/>
  <c r="R275"/>
  <c r="P275"/>
  <c r="BK275"/>
  <c r="J275"/>
  <c r="BE275"/>
  <c r="BI268"/>
  <c r="BH268"/>
  <c r="BG268"/>
  <c r="BF268"/>
  <c r="T268"/>
  <c r="R268"/>
  <c r="P268"/>
  <c r="BK268"/>
  <c r="J268"/>
  <c r="BE268"/>
  <c r="BI261"/>
  <c r="BH261"/>
  <c r="BG261"/>
  <c r="BF261"/>
  <c r="T261"/>
  <c r="R261"/>
  <c r="P261"/>
  <c r="BK261"/>
  <c r="J261"/>
  <c r="BE261"/>
  <c r="BI258"/>
  <c r="BH258"/>
  <c r="BG258"/>
  <c r="BF258"/>
  <c r="T258"/>
  <c r="T257"/>
  <c r="R258"/>
  <c r="R257"/>
  <c r="P258"/>
  <c r="P257"/>
  <c r="BK258"/>
  <c r="BK257"/>
  <c r="J257"/>
  <c r="J258"/>
  <c r="BE258"/>
  <c r="J65"/>
  <c r="BI255"/>
  <c r="BH255"/>
  <c r="BG255"/>
  <c r="BF255"/>
  <c r="T255"/>
  <c r="R255"/>
  <c r="P255"/>
  <c r="BK255"/>
  <c r="J255"/>
  <c r="BE255"/>
  <c r="BI250"/>
  <c r="BH250"/>
  <c r="BG250"/>
  <c r="BF250"/>
  <c r="T250"/>
  <c r="R250"/>
  <c r="P250"/>
  <c r="BK250"/>
  <c r="J250"/>
  <c r="BE250"/>
  <c r="BI245"/>
  <c r="BH245"/>
  <c r="BG245"/>
  <c r="BF245"/>
  <c r="T245"/>
  <c r="R245"/>
  <c r="P245"/>
  <c r="BK245"/>
  <c r="J245"/>
  <c r="BE245"/>
  <c r="BI242"/>
  <c r="BH242"/>
  <c r="BG242"/>
  <c r="BF242"/>
  <c r="T242"/>
  <c r="R242"/>
  <c r="P242"/>
  <c r="BK242"/>
  <c r="J242"/>
  <c r="BE242"/>
  <c r="BI235"/>
  <c r="BH235"/>
  <c r="BG235"/>
  <c r="BF235"/>
  <c r="T235"/>
  <c r="R235"/>
  <c r="P235"/>
  <c r="BK235"/>
  <c r="J235"/>
  <c r="BE235"/>
  <c r="BI229"/>
  <c r="BH229"/>
  <c r="BG229"/>
  <c r="BF229"/>
  <c r="T229"/>
  <c r="R229"/>
  <c r="P229"/>
  <c r="BK229"/>
  <c r="J229"/>
  <c r="BE229"/>
  <c r="BI225"/>
  <c r="BH225"/>
  <c r="BG225"/>
  <c r="BF225"/>
  <c r="T225"/>
  <c r="R225"/>
  <c r="P225"/>
  <c r="BK225"/>
  <c r="J225"/>
  <c r="BE225"/>
  <c r="BI220"/>
  <c r="BH220"/>
  <c r="BG220"/>
  <c r="BF220"/>
  <c r="T220"/>
  <c r="T219"/>
  <c r="R220"/>
  <c r="R219"/>
  <c r="P220"/>
  <c r="P219"/>
  <c r="BK220"/>
  <c r="BK219"/>
  <c r="J219"/>
  <c r="J220"/>
  <c r="BE220"/>
  <c r="J64"/>
  <c r="BI217"/>
  <c r="BH217"/>
  <c r="BG217"/>
  <c r="BF217"/>
  <c r="T217"/>
  <c r="R217"/>
  <c r="P217"/>
  <c r="BK217"/>
  <c r="J217"/>
  <c r="BE217"/>
  <c r="BI212"/>
  <c r="BH212"/>
  <c r="BG212"/>
  <c r="BF212"/>
  <c r="T212"/>
  <c r="R212"/>
  <c r="P212"/>
  <c r="BK212"/>
  <c r="J212"/>
  <c r="BE212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4"/>
  <c r="BH204"/>
  <c r="BG204"/>
  <c r="BF204"/>
  <c r="T204"/>
  <c r="R204"/>
  <c r="P204"/>
  <c r="BK204"/>
  <c r="J204"/>
  <c r="BE204"/>
  <c r="BI201"/>
  <c r="BH201"/>
  <c r="BG201"/>
  <c r="BF201"/>
  <c r="T201"/>
  <c r="R201"/>
  <c r="P201"/>
  <c r="BK201"/>
  <c r="J201"/>
  <c r="BE201"/>
  <c r="BI196"/>
  <c r="BH196"/>
  <c r="BG196"/>
  <c r="BF196"/>
  <c r="T196"/>
  <c r="R196"/>
  <c r="P196"/>
  <c r="BK196"/>
  <c r="J196"/>
  <c r="BE196"/>
  <c r="BI193"/>
  <c r="BH193"/>
  <c r="BG193"/>
  <c r="BF193"/>
  <c r="T193"/>
  <c r="T192"/>
  <c r="R193"/>
  <c r="R192"/>
  <c r="P193"/>
  <c r="P192"/>
  <c r="BK193"/>
  <c r="BK192"/>
  <c r="J192"/>
  <c r="J193"/>
  <c r="BE193"/>
  <c r="J63"/>
  <c r="BI190"/>
  <c r="BH190"/>
  <c r="BG190"/>
  <c r="BF190"/>
  <c r="T190"/>
  <c r="R190"/>
  <c r="P190"/>
  <c r="BK190"/>
  <c r="J190"/>
  <c r="BE190"/>
  <c r="BI187"/>
  <c r="BH187"/>
  <c r="BG187"/>
  <c r="BF187"/>
  <c r="T187"/>
  <c r="R187"/>
  <c r="P187"/>
  <c r="BK187"/>
  <c r="J187"/>
  <c r="BE187"/>
  <c r="BI184"/>
  <c r="BH184"/>
  <c r="BG184"/>
  <c r="BF184"/>
  <c r="T184"/>
  <c r="T183"/>
  <c r="R184"/>
  <c r="R183"/>
  <c r="P184"/>
  <c r="P183"/>
  <c r="BK184"/>
  <c r="BK183"/>
  <c r="J183"/>
  <c r="J184"/>
  <c r="BE184"/>
  <c r="J62"/>
  <c r="BI176"/>
  <c r="BH176"/>
  <c r="BG176"/>
  <c r="BF176"/>
  <c r="T176"/>
  <c r="R176"/>
  <c r="P176"/>
  <c r="BK176"/>
  <c r="J176"/>
  <c r="BE176"/>
  <c r="BI170"/>
  <c r="BH170"/>
  <c r="BG170"/>
  <c r="BF170"/>
  <c r="T170"/>
  <c r="R170"/>
  <c r="P170"/>
  <c r="BK170"/>
  <c r="J170"/>
  <c r="BE170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97"/>
  <c r="BH97"/>
  <c r="BG97"/>
  <c r="BF97"/>
  <c r="T97"/>
  <c r="R97"/>
  <c r="P97"/>
  <c r="BK97"/>
  <c r="J97"/>
  <c r="BE97"/>
  <c r="BI94"/>
  <c r="F37"/>
  <c i="1" r="BD56"/>
  <c i="3" r="BH94"/>
  <c r="F36"/>
  <c i="1" r="BC56"/>
  <c i="3" r="BG94"/>
  <c r="F35"/>
  <c i="1" r="BB56"/>
  <c i="3" r="BF94"/>
  <c r="J34"/>
  <c i="1" r="AW56"/>
  <c i="3" r="F34"/>
  <c i="1" r="BA56"/>
  <c i="3" r="T94"/>
  <c r="T93"/>
  <c r="T92"/>
  <c r="T91"/>
  <c r="R94"/>
  <c r="R93"/>
  <c r="R92"/>
  <c r="R91"/>
  <c r="P94"/>
  <c r="P93"/>
  <c r="P92"/>
  <c r="P91"/>
  <c i="1" r="AU56"/>
  <c i="3" r="BK94"/>
  <c r="BK93"/>
  <c r="J93"/>
  <c r="BK92"/>
  <c r="J92"/>
  <c r="BK91"/>
  <c r="J91"/>
  <c r="J59"/>
  <c r="J30"/>
  <c i="1" r="AG56"/>
  <c i="3" r="J94"/>
  <c r="BE94"/>
  <c r="J33"/>
  <c i="1" r="AV56"/>
  <c i="3" r="F33"/>
  <c i="1" r="AZ56"/>
  <c i="3" r="J61"/>
  <c r="J60"/>
  <c r="F85"/>
  <c r="E83"/>
  <c r="F52"/>
  <c r="E50"/>
  <c r="J39"/>
  <c r="J24"/>
  <c r="E24"/>
  <c r="J88"/>
  <c r="J55"/>
  <c r="J23"/>
  <c r="J21"/>
  <c r="E21"/>
  <c r="J87"/>
  <c r="J54"/>
  <c r="J20"/>
  <c r="J18"/>
  <c r="E18"/>
  <c r="F88"/>
  <c r="F55"/>
  <c r="J17"/>
  <c r="J15"/>
  <c r="E15"/>
  <c r="F87"/>
  <c r="F54"/>
  <c r="J14"/>
  <c r="J12"/>
  <c r="J85"/>
  <c r="J52"/>
  <c r="E7"/>
  <c r="E81"/>
  <c r="E48"/>
  <c i="2" r="J37"/>
  <c r="J36"/>
  <c i="1" r="AY55"/>
  <c i="2" r="J35"/>
  <c i="1" r="AX55"/>
  <c i="2"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4"/>
  <c r="BH124"/>
  <c r="BG124"/>
  <c r="BF124"/>
  <c r="T124"/>
  <c r="T123"/>
  <c r="R124"/>
  <c r="R123"/>
  <c r="P124"/>
  <c r="P123"/>
  <c r="BK124"/>
  <c r="BK123"/>
  <c r="J123"/>
  <c r="J124"/>
  <c r="BE124"/>
  <c r="J66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T118"/>
  <c r="R119"/>
  <c r="R118"/>
  <c r="P119"/>
  <c r="P118"/>
  <c r="BK119"/>
  <c r="BK118"/>
  <c r="J118"/>
  <c r="J119"/>
  <c r="BE119"/>
  <c r="J65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2"/>
  <c r="BH112"/>
  <c r="BG112"/>
  <c r="BF112"/>
  <c r="T112"/>
  <c r="T111"/>
  <c r="R112"/>
  <c r="R111"/>
  <c r="P112"/>
  <c r="P111"/>
  <c r="BK112"/>
  <c r="BK111"/>
  <c r="J111"/>
  <c r="J112"/>
  <c r="BE112"/>
  <c r="J64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102"/>
  <c r="BH102"/>
  <c r="BG102"/>
  <c r="BF102"/>
  <c r="T102"/>
  <c r="T101"/>
  <c r="R102"/>
  <c r="R101"/>
  <c r="P102"/>
  <c r="P101"/>
  <c r="BK102"/>
  <c r="BK101"/>
  <c r="J101"/>
  <c r="J102"/>
  <c r="BE102"/>
  <c r="J63"/>
  <c r="BI99"/>
  <c r="BH99"/>
  <c r="BG99"/>
  <c r="BF99"/>
  <c r="T99"/>
  <c r="T98"/>
  <c r="R99"/>
  <c r="R98"/>
  <c r="P99"/>
  <c r="P98"/>
  <c r="BK99"/>
  <c r="BK98"/>
  <c r="J98"/>
  <c r="J99"/>
  <c r="BE99"/>
  <c r="J62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89"/>
  <c r="F37"/>
  <c i="1" r="BD55"/>
  <c i="2" r="BH89"/>
  <c r="F36"/>
  <c i="1" r="BC55"/>
  <c i="2" r="BG89"/>
  <c r="F35"/>
  <c i="1" r="BB55"/>
  <c i="2" r="BF89"/>
  <c r="J34"/>
  <c i="1" r="AW55"/>
  <c i="2" r="F34"/>
  <c i="1" r="BA55"/>
  <c i="2" r="T89"/>
  <c r="T88"/>
  <c r="T87"/>
  <c r="T86"/>
  <c r="R89"/>
  <c r="R88"/>
  <c r="R87"/>
  <c r="R86"/>
  <c r="P89"/>
  <c r="P88"/>
  <c r="P87"/>
  <c r="P86"/>
  <c i="1" r="AU55"/>
  <c i="2" r="BK89"/>
  <c r="BK88"/>
  <c r="J88"/>
  <c r="BK87"/>
  <c r="J87"/>
  <c r="BK86"/>
  <c r="J86"/>
  <c r="J59"/>
  <c r="J30"/>
  <c i="1" r="AG55"/>
  <c i="2" r="J89"/>
  <c r="BE89"/>
  <c r="J33"/>
  <c i="1" r="AV55"/>
  <c i="2" r="F33"/>
  <c i="1" r="AZ55"/>
  <c i="2" r="J61"/>
  <c r="J60"/>
  <c r="F80"/>
  <c r="E78"/>
  <c r="F52"/>
  <c r="E50"/>
  <c r="J39"/>
  <c r="J24"/>
  <c r="E24"/>
  <c r="J83"/>
  <c r="J55"/>
  <c r="J23"/>
  <c r="J21"/>
  <c r="E21"/>
  <c r="J82"/>
  <c r="J54"/>
  <c r="J20"/>
  <c r="J18"/>
  <c r="E18"/>
  <c r="F83"/>
  <c r="F55"/>
  <c r="J17"/>
  <c r="J15"/>
  <c r="E15"/>
  <c r="F82"/>
  <c r="F54"/>
  <c r="J14"/>
  <c r="J12"/>
  <c r="J80"/>
  <c r="J52"/>
  <c r="E7"/>
  <c r="E76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8"/>
  <c r="AN58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<sst xmlns="http://schemas.openxmlformats.org/spreadsheetml/2006/main">
  <si>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</si>
  <si>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</si>
  <si>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</si>
  <si>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</si>
  <si>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</si>
  <si>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{3ae55f81-3e57-46f8-a896-526d5b191fb3}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</si>
  <si>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</si>
  <si>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</si>
  <si>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</si>
  <si>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</si>
  <si>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</si>
  <si>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</si>
  <si>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</si>
  <si>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</si>
  <si>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201902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</si>
  <si>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</si>
  <si>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</si>
  <si>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Únanovka, ř. km 4,680 - 5,223, Těšetice, úprava koryta</t>
  </si>
  <si>
    <t>KSO:</t>
  </si>
  <si>
    <t>CC-CZ:</t>
  </si>
  <si>
    <t>Místo:</t>
  </si>
  <si>
    <t xml:space="preserve"> </t>
  </si>
  <si>
    <t>Datum:</t>
  </si>
  <si>
    <t>15. 3. 2019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</si>
  <si>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</si>
  <si>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</si>
  <si>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</si>
  <si>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</si>
  <si>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</si>
  <si>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</si>
  <si>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</si>
  <si>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</si>
  <si>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</si>
  <si>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</si>
  <si>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</si>
  <si>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</si>
  <si>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</si>
  <si>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</si>
  <si>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</si>
  <si>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</si>
  <si>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</si>
  <si>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</si>
  <si>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</si>
  <si>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</si>
  <si>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</si>
  <si>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</si>
  <si>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</si>
  <si>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</si>
  <si>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</si>
  <si>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</si>
  <si>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</si>
  <si>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</si>
  <si>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</si>
  <si>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</si>
  <si>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</si>
  <si>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</si>
  <si>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</si>
  <si>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</si>
  <si>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</si>
  <si>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</si>
  <si>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</si>
  <si>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</si>
  <si>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</si>
  <si>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</si>
  <si>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</si>
  <si>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</si>
  <si>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</si>
  <si>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</si>
  <si>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</si>
  <si>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</si>
  <si>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</si>
  <si>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</si>
  <si>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SO-00</t>
  </si>
  <si>
    <t>Vedlejší rozpočtové náklady</t>
  </si>
  <si>
    <t>STA</t>
  </si>
  <si>
    <t>1</t>
  </si>
  <si>
    <t>{0a65f501-8751-4c35-97a7-a82ad5317cc2}</t>
  </si>
  <si>
    <t>2</t>
  </si>
  <si>
    <t>SO-01</t>
  </si>
  <si>
    <t>Úprava koryta</t>
  </si>
  <si>
    <t>{78743e1a-bd4c-44fa-a05e-e4ab12801f2e}</t>
  </si>
  <si>
    <t>SO-01a</t>
  </si>
  <si>
    <t>Neinvestice</t>
  </si>
  <si>
    <t>{e02e65ed-da45-45e7-aa77-6d88d913c3c2}</t>
  </si>
  <si>
    <t>SO-02</t>
  </si>
  <si>
    <t>Přeložka plynovodu</t>
  </si>
  <si>
    <t>{8a441f75-49b0-41f5-adc8-0f83161530f2}</t>
  </si>
  <si>
    <t>KRYCÍ LIST SOUPISU PRACÍ</t>
  </si>
  <si>
    <t>Objekt:</t>
  </si>
  <si>
    <t>SO-00 - Vedlejší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</si>
  <si>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</si>
  <si>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</si>
  <si>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</si>
  <si>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</si>
  <si>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</si>
  <si>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</si>
  <si>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</si>
  <si>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</si>
  <si>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</si>
  <si>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</si>
  <si>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</si>
  <si>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</si>
  <si>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</si>
  <si>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</si>
  <si>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</si>
  <si>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</si>
  <si>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</si>
  <si>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</si>
  <si>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</si>
  <si>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</si>
  <si>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</si>
  <si>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</si>
  <si>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</si>
  <si>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</si>
  <si>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</si>
  <si>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</si>
  <si>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</si>
  <si>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</si>
  <si>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</si>
  <si>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geodetické a projektové práce</t>
  </si>
  <si>
    <t>K</t>
  </si>
  <si>
    <t>011002000</t>
  </si>
  <si>
    <t>Průzkumné práce - zajištění kopaných sond pro ověření podzemího vedení kabelu CETIN v ř. km 5,072</t>
  </si>
  <si>
    <t>kpl</t>
  </si>
  <si>
    <t>CS ÚRS 2018 01</t>
  </si>
  <si>
    <t>1024</t>
  </si>
  <si>
    <t>1399018182</t>
  </si>
  <si>
    <t>VV</t>
  </si>
  <si>
    <t>011324000</t>
  </si>
  <si>
    <t xml:space="preserve">Archeologický průzkum vyplývající z vyjádření </t>
  </si>
  <si>
    <t>soubor</t>
  </si>
  <si>
    <t>2066272130</t>
  </si>
  <si>
    <t>3</t>
  </si>
  <si>
    <t>011503000</t>
  </si>
  <si>
    <t>Stavební průzkum bez rozlišení - provedení pasportizace stávajícího stavu stávajících objektů a nemovitostí sousedících se stavbou včetně fotodokumentace</t>
  </si>
  <si>
    <t>-1489442270</t>
  </si>
  <si>
    <t>4</t>
  </si>
  <si>
    <t>012103000</t>
  </si>
  <si>
    <t>Geodetické práce před výstavbou - vytýčení stavby (případně pozemků nebo provedení jiných geodetickcýh prací) odborně způsobilou firmou v oboru zeměměřičství.</t>
  </si>
  <si>
    <t>-410624240</t>
  </si>
  <si>
    <t>012203000</t>
  </si>
  <si>
    <t>Geodetické práce při provádění stavby - vytýčení inženýrských sítí.</t>
  </si>
  <si>
    <t>-1490594978</t>
  </si>
  <si>
    <t>včetně zajištění případné aktualizace vyjádření správců sítí, která pozbudou platnosti v období mezi předáním staveniště a vytýčením sítí</t>
  </si>
  <si>
    <t>6</t>
  </si>
  <si>
    <t>013002000</t>
  </si>
  <si>
    <t>Projektové práce - zpracování a předání dokumetnace skutečného provedení stavby včetně fotodokumentace a zaměření skutečného provedení stavby (2 paré + 1 CD) v rozsahu odpovídajícím příslušným právním předpisům</t>
  </si>
  <si>
    <t>2104721833</t>
  </si>
  <si>
    <t>VRN2</t>
  </si>
  <si>
    <t>Příprava staveniště</t>
  </si>
  <si>
    <t>7</t>
  </si>
  <si>
    <t>024002000</t>
  </si>
  <si>
    <t>Přestěhování lidí, zvířat - transfer živočichů vyplývající z vyjádření KÚ JMK</t>
  </si>
  <si>
    <t>264920452</t>
  </si>
  <si>
    <t>VRN3</t>
  </si>
  <si>
    <t>Zařízení staveniště</t>
  </si>
  <si>
    <t>8</t>
  </si>
  <si>
    <t>030001000</t>
  </si>
  <si>
    <t xml:space="preserve">Zařízení staveniště - dovoz a odvoz všech potřebných zařízení a vybavení </t>
  </si>
  <si>
    <t>1956202458</t>
  </si>
  <si>
    <t>9</t>
  </si>
  <si>
    <t>031203000</t>
  </si>
  <si>
    <t>Terénní úpravy pro zařízení staveniště</t>
  </si>
  <si>
    <t>-1344975099</t>
  </si>
  <si>
    <t>položka zahrnuje úpravu terénu před umístěním zařízení staveniště a navrácení ploch do původního stavu po odstranění zařízení staveniště</t>
  </si>
  <si>
    <t>10</t>
  </si>
  <si>
    <t>034103000</t>
  </si>
  <si>
    <t>Oplocení staveniště (celé stavby) - montáž a demontáž</t>
  </si>
  <si>
    <t>1591249710</t>
  </si>
  <si>
    <t>položka zahrnuje oplocení celého staveniště plotem vhodným na frekventovanou komunikaci včetně zabezpečení oplocení proti pádu do komunikace</t>
  </si>
  <si>
    <t>položka zahrnuje i světelné označení oplocení na komunikaci</t>
  </si>
  <si>
    <t>položka zahrnuje i oplocení a ochranu trafostanice</t>
  </si>
  <si>
    <t>VRN4</t>
  </si>
  <si>
    <t>Inženýrská činnost</t>
  </si>
  <si>
    <t>11</t>
  </si>
  <si>
    <t>041903000</t>
  </si>
  <si>
    <t>Dozor jiné osoby - ekologický dozor vyplývající z vyjádření KÚ JMK</t>
  </si>
  <si>
    <t>975741294</t>
  </si>
  <si>
    <t>12</t>
  </si>
  <si>
    <t>042903000</t>
  </si>
  <si>
    <t>Ostatní posudky - zpracování havarijního a povodňového plánu</t>
  </si>
  <si>
    <t>-523083280</t>
  </si>
  <si>
    <t>13</t>
  </si>
  <si>
    <t>049103000</t>
  </si>
  <si>
    <t>Náklady vzniklé v souvislosti s realizací stavby - provedení opatření vyplývajících z plánu BOZP, havarijního a povodňového plánu</t>
  </si>
  <si>
    <t>765136974</t>
  </si>
  <si>
    <t>14</t>
  </si>
  <si>
    <t>049203000</t>
  </si>
  <si>
    <t>Náklady stanovené zvláštními předpisy - zajištění zvláštního užívání komunikace vyplývajícího z vyjádření SÚS JMK</t>
  </si>
  <si>
    <t>-1708012230</t>
  </si>
  <si>
    <t>049203000-1</t>
  </si>
  <si>
    <t>Náklady stanovené zvláštními předpisy - vypracování technologických postupů na likvidaci plynovodu, přepojení plynovodu včetně schválení postupů provozovatelem sítě</t>
  </si>
  <si>
    <t>-258421735</t>
  </si>
  <si>
    <t>VRN6</t>
  </si>
  <si>
    <t>Územní vlivy</t>
  </si>
  <si>
    <t>16</t>
  </si>
  <si>
    <t>062002000</t>
  </si>
  <si>
    <t>Ztížené dopravní podmínky - jízda přes okolní pozemky ke korytu</t>
  </si>
  <si>
    <t>56273685</t>
  </si>
  <si>
    <t>17</t>
  </si>
  <si>
    <t>062303000</t>
  </si>
  <si>
    <t>Použití nezvyklých dopravních prostředků do 8t</t>
  </si>
  <si>
    <t>-899462459</t>
  </si>
  <si>
    <t>18</t>
  </si>
  <si>
    <t>063002000</t>
  </si>
  <si>
    <t>Práce na těžce přístupných místech - provádění prací z koryta toku dopravními prostředky do 8t</t>
  </si>
  <si>
    <t>m</t>
  </si>
  <si>
    <t>1219888612</t>
  </si>
  <si>
    <t>5094-4907</t>
  </si>
  <si>
    <t>VRN9</t>
  </si>
  <si>
    <t>Ostatní náklady</t>
  </si>
  <si>
    <t>19</t>
  </si>
  <si>
    <t>091002000</t>
  </si>
  <si>
    <t>Ostatní náklady související s objektem - provedení zajímkování a ohrázkování</t>
  </si>
  <si>
    <t>-174740241</t>
  </si>
  <si>
    <t>položka obsahuje násyp na hrázku z výkopku + dodání potrubí DN600 pro potřebné převedení vody</t>
  </si>
  <si>
    <t>dále položka obsahuje uložení kamenné rovnaniny z kamene, který bude upotřeben na stavbě včetně jeho omytí po použití</t>
  </si>
  <si>
    <t>položka obsahuje i přemístění hrázky včetně potrubí DN600 pro převod vody na další úseky a demontáž hrázky včetně potrubí</t>
  </si>
  <si>
    <t>odvoz materiálu na skládku a skládkovné je zahrnuto v položkách HSV tohoto rozpočtu</t>
  </si>
  <si>
    <t xml:space="preserve">předpoklad provádění opevnění koryta po úsecích  dlouhých 50 m</t>
  </si>
  <si>
    <t>"počet úseků: (5227-4680)/50=11" 11</t>
  </si>
  <si>
    <t>20</t>
  </si>
  <si>
    <t>094002000</t>
  </si>
  <si>
    <t>Zajištění dočasného dopravního značení, a to v rozsahu nezbytném pro řádné a bezpečné provádění stavby</t>
  </si>
  <si>
    <t>814943231</t>
  </si>
  <si>
    <t>položka zahrnuje i pronájem, montáž a demontáž dočasného dopravního značení</t>
  </si>
  <si>
    <t>115101201</t>
  </si>
  <si>
    <t>Čerpání vody na dopravní výšku do 10 m s uvažovaným průměrným přítokem do 500 l/min</t>
  </si>
  <si>
    <t>hod</t>
  </si>
  <si>
    <t>-908789627</t>
  </si>
  <si>
    <t>čerpání případných průsaků hrázkou</t>
  </si>
  <si>
    <t>3*30*11</t>
  </si>
  <si>
    <t>22</t>
  </si>
  <si>
    <t>115101301</t>
  </si>
  <si>
    <t>Pohotovost záložní čerpací soupravy pro dopravní výšku do 10 m s uvažovaným průměrným přítokem do 500 l/min</t>
  </si>
  <si>
    <t>den</t>
  </si>
  <si>
    <t>-400934758</t>
  </si>
  <si>
    <t>30*11</t>
  </si>
  <si>
    <t>23</t>
  </si>
  <si>
    <t>938908411</t>
  </si>
  <si>
    <t>Čištění vozovek splachováním vodou povrchu podkladu nebo krytu živičného, betonového nebo dlážděného</t>
  </si>
  <si>
    <t>CS ÚRS 2017 01</t>
  </si>
  <si>
    <t>667042286</t>
  </si>
  <si>
    <t>počítáno pro 3 omytí a šířku jízdního pásu 3 m na délku 1000 m</t>
  </si>
  <si>
    <t>bednění</t>
  </si>
  <si>
    <t>186,68</t>
  </si>
  <si>
    <t>dlažba</t>
  </si>
  <si>
    <t>1003,7</t>
  </si>
  <si>
    <t>lešení</t>
  </si>
  <si>
    <t>57,6</t>
  </si>
  <si>
    <t>ohumusování</t>
  </si>
  <si>
    <t>ohumusévání</t>
  </si>
  <si>
    <t>1339,6</t>
  </si>
  <si>
    <t>pařez10_30</t>
  </si>
  <si>
    <t>69</t>
  </si>
  <si>
    <t>pařez30_50</t>
  </si>
  <si>
    <t>pařez50_70</t>
  </si>
  <si>
    <t>SO-01 - Úprava koryta</t>
  </si>
  <si>
    <t>pařez70_90</t>
  </si>
  <si>
    <t>pařez90nad</t>
  </si>
  <si>
    <t>výkop</t>
  </si>
  <si>
    <t>6713,5</t>
  </si>
  <si>
    <t>výkop2</t>
  </si>
  <si>
    <t>475,5</t>
  </si>
  <si>
    <t>zásyp</t>
  </si>
  <si>
    <t>516,52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</si>
  <si>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</si>
  <si>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</si>
  <si>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</si>
  <si>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</si>
  <si>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</si>
  <si>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</si>
  <si>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</si>
  <si>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</si>
  <si>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</si>
  <si>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</si>
  <si>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</si>
  <si>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 xml:space="preserve">    789 - Povrchové úpravy ocelových konstrukcí a technologických zařízení</t>
  </si>
  <si>
    <t>HSV</t>
  </si>
  <si>
    <t>Práce a dodávky HSV</t>
  </si>
  <si>
    <t>Zemní práce</t>
  </si>
  <si>
    <t>121101103</t>
  </si>
  <si>
    <t xml:space="preserve">Sejmutí ornice nebo lesní půdy  s vodorovným přemístěním na hromady v místě upotřebení nebo na dočasné či trvalé skládky se složením, na vzdálenost přes 100 do 250 m</t>
  </si>
  <si>
    <t>m3</t>
  </si>
  <si>
    <t>-1376934118</t>
  </si>
  <si>
    <t>viz. příloha D.1.4.</t>
  </si>
  <si>
    <t>188,5</t>
  </si>
  <si>
    <t>127301401</t>
  </si>
  <si>
    <t xml:space="preserve">Hloubení rýh pod vodou  v hloubce do 5 m pod projektem stanovenou pracovní hladinou vody, pro nábřežní zdi, patky, záhozy, prahy, podélné a příčné zpevnění atd. pod obrysem výkopu množství do 1 000 m3 horniny tř. 3 a 4</t>
  </si>
  <si>
    <t>246653038</t>
  </si>
  <si>
    <t>"prahy" 34,5</t>
  </si>
  <si>
    <t>"jímka" 441</t>
  </si>
  <si>
    <t>Součet</t>
  </si>
  <si>
    <t>127701113</t>
  </si>
  <si>
    <t xml:space="preserve">Vykopávky pod vodou strojně  na hloubku do 5 m pod projektem stanovenou hladinou vody v horninách tř.1 až 4, průměrné tloušťky projektované vrstvy přes 0,50 m přes 5 000 m3</t>
  </si>
  <si>
    <t>-1713321350</t>
  </si>
  <si>
    <t>127701409</t>
  </si>
  <si>
    <t xml:space="preserve">Vykopávky v zemnících pod vodou strojně  Příplatek k cenám za lepivost hornin tř. 3 a 4</t>
  </si>
  <si>
    <t>290486079</t>
  </si>
  <si>
    <t>výkop+výkop2</t>
  </si>
  <si>
    <t>162301101</t>
  </si>
  <si>
    <t xml:space="preserve">Vodorovné přemístění výkopku nebo sypaniny po suchu  na obvyklém dopravním prostředku, bez naložení výkopku, avšak se složením bez rozhrnutí z horniny tř. 1 až 4 na vzdálenost přes 50 do 500 m</t>
  </si>
  <si>
    <t>-164204860</t>
  </si>
  <si>
    <t>"odvoz na mezideponii" výkop+výkop2-zásyp</t>
  </si>
  <si>
    <t>162701105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</si>
  <si>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</si>
  <si>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-1723995574</t>
  </si>
  <si>
    <t>výkop+výkop2-zásyp</t>
  </si>
  <si>
    <t>162701109</t>
  </si>
  <si>
    <t xml:space="preserve"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</si>
  <si>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-1363678377</t>
  </si>
  <si>
    <t>6672,48*5 'Přepočtené koeficientem množství</t>
  </si>
  <si>
    <t>167101102</t>
  </si>
  <si>
    <t xml:space="preserve">Nakládání, skládání a překládání neulehlého výkopku nebo sypaniny  nakládání, množství přes 100 m3, z hornin tř. 1 až 4</t>
  </si>
  <si>
    <t>-1116259431</t>
  </si>
  <si>
    <t>"naložení výkopku z mezideponie" výkop+výkop2-zásyp</t>
  </si>
  <si>
    <t>171201201</t>
  </si>
  <si>
    <t xml:space="preserve">Uložení sypaniny  na skládky</t>
  </si>
  <si>
    <t>812859920</t>
  </si>
  <si>
    <t>"uložení na mezideponii"výkop+výkop2-zásyp</t>
  </si>
  <si>
    <t>"uložení na skládku"výkop+výkop2-zásyp</t>
  </si>
  <si>
    <t>171201211</t>
  </si>
  <si>
    <t>Poplatek za uložení stavebního odpadu na skládce (skládkovné) zeminy a kameniva zatříděného do Katalogu odpadů pod kódem 170 504</t>
  </si>
  <si>
    <t>t</t>
  </si>
  <si>
    <t>-1757946845</t>
  </si>
  <si>
    <t>(výkop+výkop2-zásyp)*1,7</t>
  </si>
  <si>
    <t>174101101</t>
  </si>
  <si>
    <t xml:space="preserve">Zásyp sypaninou z jakékoliv horniny  s uložením výkopku ve vrstvách se zhutněním jam, šachet, rýh nebo kolem objektů v těchto vykopávkách</t>
  </si>
  <si>
    <t>-1959388129</t>
  </si>
  <si>
    <t>"zemina" 365,9</t>
  </si>
  <si>
    <t>"prahy" 3,62</t>
  </si>
  <si>
    <t>"jímka" 147</t>
  </si>
  <si>
    <t>"zásyp zeminou" 516,52</t>
  </si>
  <si>
    <t>"zásyp štěrkodrtí (podsyp pod dlažbu)" 200,5</t>
  </si>
  <si>
    <t>"podsyp pod prahy ze štěrkodrti" 2,32</t>
  </si>
  <si>
    <t>"protizámrzný klín kolem jímky" 8,1</t>
  </si>
  <si>
    <t>"výustě" 3,82+4,3+2,15</t>
  </si>
  <si>
    <t>M</t>
  </si>
  <si>
    <t>58343959</t>
  </si>
  <si>
    <t>kamenivo drcené hrubé frakce 32-63</t>
  </si>
  <si>
    <t>1215914080</t>
  </si>
  <si>
    <t>"protizámrzný klín kolem jímky" 8,1*1,7</t>
  </si>
  <si>
    <t>174201201</t>
  </si>
  <si>
    <t xml:space="preserve">Zásyp jam po pařezech  výkopkem z horniny získané při dobývání pařezů s hrubým urovnáním povrchu zasypávky průměru pařezu přes 100 do 300 mm</t>
  </si>
  <si>
    <t>kus</t>
  </si>
  <si>
    <t>-2109545355</t>
  </si>
  <si>
    <t>174201202</t>
  </si>
  <si>
    <t xml:space="preserve">Zásyp jam po pařezech  výkopkem z horniny získané při dobývání pařezů s hrubým urovnáním povrchu zasypávky průměru pařezu přes 300 do 500 mm</t>
  </si>
  <si>
    <t>1932070259</t>
  </si>
  <si>
    <t>174201203</t>
  </si>
  <si>
    <t xml:space="preserve">Zásyp jam po pařezech  výkopkem z horniny získané při dobývání pařezů s hrubým urovnáním povrchu zasypávky průměru pařezu přes 500 do 700 mm</t>
  </si>
  <si>
    <t>1088343533</t>
  </si>
  <si>
    <t>174201204</t>
  </si>
  <si>
    <t xml:space="preserve">Zásyp jam po pařezech  výkopkem z horniny získané při dobývání pařezů s hrubým urovnáním povrchu zasypávky průměru pařezu přes 700 do 900 mm</t>
  </si>
  <si>
    <t>-1622710989</t>
  </si>
  <si>
    <t>pařez70_90+pařez90nad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</si>
  <si>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</si>
  <si>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</si>
  <si>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881939733</t>
  </si>
  <si>
    <t>položka určená pro obsyp kabelu CETIN</t>
  </si>
  <si>
    <t>58331200</t>
  </si>
  <si>
    <t>štěrkopísek netříděný zásypový materiál</t>
  </si>
  <si>
    <t>372984080</t>
  </si>
  <si>
    <t>1*1,7</t>
  </si>
  <si>
    <t>181451123</t>
  </si>
  <si>
    <t>Založení trávníku na půdě předem připravené plochy přes 1000 m2 výsevem včetně utažení lučního na svahu přes 1:2 do 1:1</t>
  </si>
  <si>
    <t>m2</t>
  </si>
  <si>
    <t>-1387289045</t>
  </si>
  <si>
    <t>00572100</t>
  </si>
  <si>
    <t>osivo jetelotráva intenzivní víceletá</t>
  </si>
  <si>
    <t>kg</t>
  </si>
  <si>
    <t>1421228886</t>
  </si>
  <si>
    <t>ohumusování*0,025</t>
  </si>
  <si>
    <t>182201101</t>
  </si>
  <si>
    <t xml:space="preserve">Svahování trvalých svahů do projektovaných profilů  s potřebným přemístěním výkopku při svahování násypů v jakékoliv hornině</t>
  </si>
  <si>
    <t>-74429533</t>
  </si>
  <si>
    <t>761,1</t>
  </si>
  <si>
    <t>182301132</t>
  </si>
  <si>
    <t>Rozprostření a urovnání ornice ve svahu sklonu přes 1:5 při souvislé ploše přes 500 m2, tl. vrstvy přes 100 do 150 mm</t>
  </si>
  <si>
    <t>-873560522</t>
  </si>
  <si>
    <t>1256,4</t>
  </si>
  <si>
    <t>"prahy" 6,4</t>
  </si>
  <si>
    <t>"jímka" 76,8</t>
  </si>
  <si>
    <t>R0001</t>
  </si>
  <si>
    <t>Bednění stromů průměru do 500 mm</t>
  </si>
  <si>
    <t>ks</t>
  </si>
  <si>
    <t>-861407228</t>
  </si>
  <si>
    <t>24</t>
  </si>
  <si>
    <t>R0002</t>
  </si>
  <si>
    <t>Přebednění stromů o průměru do 500 mm</t>
  </si>
  <si>
    <t>2104738126</t>
  </si>
  <si>
    <t>25</t>
  </si>
  <si>
    <t>R0004</t>
  </si>
  <si>
    <t>Příplatek za ztížené podmínky při provádění stavby</t>
  </si>
  <si>
    <t>-1884679311</t>
  </si>
  <si>
    <t>Položka je určena pro ohodnocení ztížených podmínek pri provádění prací podél stávajícího drátěného oplocení v délce cca 75 m podél pozemku</t>
  </si>
  <si>
    <t>parcela č. 127/2, 125/5, 125/2. Provádění prací (výkopové práce, budování kamenného opevnění, zásypy) je předepsáno po úsecích délky 3-6 m</t>
  </si>
  <si>
    <t xml:space="preserve"> se zvýšenou opatrností tak, aby nedošlo k poškození oplocení podél pravého břehu koryta. </t>
  </si>
  <si>
    <t>viz. příloha C.2, C.3, D.1.1, D.1.3.3</t>
  </si>
  <si>
    <t>26</t>
  </si>
  <si>
    <t>R0005</t>
  </si>
  <si>
    <t>Dočasný sjezd do koryta</t>
  </si>
  <si>
    <t>1558625164</t>
  </si>
  <si>
    <t>položka zahrnuje zřízení dočasného sjezdu do koryta z vytěžené zeminy z koryta se zhutněním a vytvarováním do požadovaného sklonu 1:8</t>
  </si>
  <si>
    <t>položka zahrnuje zpevnění pojízdné plochy z kameniva o hm. zrna 80-20 kg, které bude po odstranění sjezdu použito na opevnění koryta</t>
  </si>
  <si>
    <t>položka zahrnuje očištění kamene použitého na sjezd a přesun na místo uložení</t>
  </si>
  <si>
    <t>položka zahrnuje odstranění sjezdu</t>
  </si>
  <si>
    <t>položka nezahrnuje přesun zeminy na skládku - tento je zahrnut v položce "Vodorovné přemístění výkopku" v položkách tohoto rozpočtu</t>
  </si>
  <si>
    <t>Zakládání</t>
  </si>
  <si>
    <t>27</t>
  </si>
  <si>
    <t>271532211</t>
  </si>
  <si>
    <t>Podsyp pod základové konstrukce se zhutněním a urovnáním povrchu z kameniva hrubého, frakce 32 - 63 mm</t>
  </si>
  <si>
    <t>1291378855</t>
  </si>
  <si>
    <t>"podsyp pod jímku" 105,3+0,3</t>
  </si>
  <si>
    <t>28</t>
  </si>
  <si>
    <t>274211411</t>
  </si>
  <si>
    <t xml:space="preserve">Zdivo základových pásů z lomového kamene  nelícované na maltu cementovou</t>
  </si>
  <si>
    <t>-653420688</t>
  </si>
  <si>
    <t>"zděné stabilizační prahy" 9,91</t>
  </si>
  <si>
    <t>29</t>
  </si>
  <si>
    <t>274211492</t>
  </si>
  <si>
    <t xml:space="preserve">Zdivo základových pásů z lomového kamene  Příplatek k cenám za lícování zdiva jednostranné</t>
  </si>
  <si>
    <t>12664039</t>
  </si>
  <si>
    <t>9,91</t>
  </si>
  <si>
    <t>Svislé a kompletní konstrukce</t>
  </si>
  <si>
    <t>30</t>
  </si>
  <si>
    <t>321213235</t>
  </si>
  <si>
    <t xml:space="preserve">Zdivo nadzákladové z lomového kamene vodních staveb  přehrad, jezů a plavebních komor, spodní stavby vodních elektráren, odběrných věží a výpustných zařízení, opěrných zdí, šachet, šachtic a ostatních konstrukcí obkladní z lomového kamene lomařsky upraveného se zatřením spár, na cementovou maltu</t>
  </si>
  <si>
    <t>585472105</t>
  </si>
  <si>
    <t>118,38*0,2</t>
  </si>
  <si>
    <t>31</t>
  </si>
  <si>
    <t>321311116</t>
  </si>
  <si>
    <t xml:space="preserve">Konstrukce z betonu vodních staveb 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</si>
  <si>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987507766</t>
  </si>
  <si>
    <t>"podkladní beton pod zděné prahy" 1,03</t>
  </si>
  <si>
    <t>"podkladní beton pod jímku" 85,2*0,1</t>
  </si>
  <si>
    <t>32</t>
  </si>
  <si>
    <t>321321116</t>
  </si>
  <si>
    <t xml:space="preserve">Konstrukce z betonu vodních staveb 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</si>
  <si>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472304988</t>
  </si>
  <si>
    <t>"jímka" 68,79</t>
  </si>
  <si>
    <t>33</t>
  </si>
  <si>
    <t>321351010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</si>
  <si>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zřízení ploch rovinných</t>
  </si>
  <si>
    <t>27756990</t>
  </si>
  <si>
    <t>"jímka" 162,48+ "výustě" 24,2</t>
  </si>
  <si>
    <t>34</t>
  </si>
  <si>
    <t>321352010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</si>
  <si>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odstranění ploch rovinných</t>
  </si>
  <si>
    <t>1760760059</t>
  </si>
  <si>
    <t>35</t>
  </si>
  <si>
    <t>321366112</t>
  </si>
  <si>
    <t xml:space="preserve">Výztuž železobetonových konstrukcí vodních staveb 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</si>
  <si>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591540366</t>
  </si>
  <si>
    <t>4676,53/1000</t>
  </si>
  <si>
    <t>36</t>
  </si>
  <si>
    <t>321368211</t>
  </si>
  <si>
    <t xml:space="preserve">Výztuž železobetonových konstrukcí vodních staveb  přehrad, jezů a plavebních komor, spodní stavby vodních elektráren, jader přehrad, odběrných věží a výpustných zařízení, opěrných zdí, šachet, šachtic a ostatních konstrukcí jednotlivé pruty svařované sítě z ocelových tažených drátů jakéhokoliv druhu oceli jakéhokoliv průměru a roztečí</t>
  </si>
  <si>
    <t>222671741</t>
  </si>
  <si>
    <t>366,24/1000</t>
  </si>
  <si>
    <t>"ztratné na prostřih 10%" 0,366*0,1</t>
  </si>
  <si>
    <t>37</t>
  </si>
  <si>
    <t>R001</t>
  </si>
  <si>
    <t>Plastová distanční tělíska pod výztuž s minimálním krytím výztuže 50mm</t>
  </si>
  <si>
    <t>512</t>
  </si>
  <si>
    <t>-771292242</t>
  </si>
  <si>
    <t>78*3+194*3+152*2+82*4+136*3+136*2+64*4+4*3+4*3+4*3+94*2+90*2+80*2+16*2+8*3+12*3+68*2+64*2+4*2+64*2+12*2+68*4+136*3</t>
  </si>
  <si>
    <t>Vodorovné konstrukce</t>
  </si>
  <si>
    <t>38</t>
  </si>
  <si>
    <t>451571112</t>
  </si>
  <si>
    <t xml:space="preserve">Lože pod dlažby  ze štěrkopísků, tl. vrstvy přes 100 do 150 mm</t>
  </si>
  <si>
    <t>147731427</t>
  </si>
  <si>
    <t>"výustě" 0,93+1,09+0,55</t>
  </si>
  <si>
    <t>39</t>
  </si>
  <si>
    <t>457312812</t>
  </si>
  <si>
    <t>Těsnicí nebo opevňovací vrstva z prostého betonu pro prostředí s mrazovými cykly tř. C 25/30, tl. vrstvy 150 mm</t>
  </si>
  <si>
    <t>1915118668</t>
  </si>
  <si>
    <t>"výustě" 4,18+1,01+0,5</t>
  </si>
  <si>
    <t>40</t>
  </si>
  <si>
    <t>457542112</t>
  </si>
  <si>
    <t xml:space="preserve">Filtrační vrstvy jakékoliv tloušťky a sklonu  ze štěrkodrti se zhutněním do 10 pojezdů/m3, frakce od 0-120 do 0-125 mm</t>
  </si>
  <si>
    <t>488298949</t>
  </si>
  <si>
    <t>"podsyp pod prahy" 2,32</t>
  </si>
  <si>
    <t>"podsyp pod dlažbu" 200,5</t>
  </si>
  <si>
    <t>"podsyp pod jímku" 22,15</t>
  </si>
  <si>
    <t>41</t>
  </si>
  <si>
    <t>462512161</t>
  </si>
  <si>
    <t>Zához z lomového kamene neupraveného provedený ze břehu nebo z lešení, do sucha nebo do vody záhozového, hmotnost jednotlivých kamenů do 200 kg bez výplně mezer</t>
  </si>
  <si>
    <t>-18251974</t>
  </si>
  <si>
    <t>veškerý materiál na zához pro stabilizaci dna nebude nikde skládkován na mezideponii a staveništi, ale bude navážen přímo do připraveného koryta toku</t>
  </si>
  <si>
    <t>s následným rozhrnutím v potřebné tloušťce</t>
  </si>
  <si>
    <t>"zakončení úseku skluzem ze záhozu" 27,3</t>
  </si>
  <si>
    <t>"stabilizace podloží" 1247,4</t>
  </si>
  <si>
    <t>42</t>
  </si>
  <si>
    <t>463211142</t>
  </si>
  <si>
    <t>Rovnanina z lomového kamene neupraveného pro podélné i příčné objekty objemu do 3 m3 z kamene tříděného, s urovnáním líce a vyklínováním spár úlomky kamene hmotnost jednotlivých kamenů přes 80 do 200 kg</t>
  </si>
  <si>
    <t>-271572493</t>
  </si>
  <si>
    <t>"kamenná patka" 1607,3</t>
  </si>
  <si>
    <t>43</t>
  </si>
  <si>
    <t>463212111</t>
  </si>
  <si>
    <t xml:space="preserve">Rovnanina z lomového kamene upraveného, tříděného  jakékoliv tloušťky rovnaniny s vyklínováním spár a dutin úlomky kamene</t>
  </si>
  <si>
    <t>-800019960</t>
  </si>
  <si>
    <t>"stabilizační práh z kamene na štět" 7</t>
  </si>
  <si>
    <t>"rovnanina ve dně" 467</t>
  </si>
  <si>
    <t>44</t>
  </si>
  <si>
    <t>463212191</t>
  </si>
  <si>
    <t xml:space="preserve">Rovnanina z lomového kamene upraveného, tříděného  Příplatek k cenám za vypracování líce</t>
  </si>
  <si>
    <t>-590460591</t>
  </si>
  <si>
    <t>"stabilizační práh z kamene na štět" (2,82*2+1,3)*1,2*2+(2,82*2+1,3)*0,8</t>
  </si>
  <si>
    <t>"rovnanina ve dně" 467/0,8</t>
  </si>
  <si>
    <t>45</t>
  </si>
  <si>
    <t>465513327</t>
  </si>
  <si>
    <t xml:space="preserve">Dlažba z lomového kamene lomařsky upraveného  na cementovou maltu, s vyspárováním cementovou maltou, tl. kamene 300 mm</t>
  </si>
  <si>
    <t>-1116306302</t>
  </si>
  <si>
    <t>Trubní vedení</t>
  </si>
  <si>
    <t>46</t>
  </si>
  <si>
    <t>721174043</t>
  </si>
  <si>
    <t>Potrubí z plastových trub polypropylenové připojovací DN 50</t>
  </si>
  <si>
    <t>1624937375</t>
  </si>
  <si>
    <t>"odvodňovací potrubí zdí jímky" 0,7*8</t>
  </si>
  <si>
    <t>47</t>
  </si>
  <si>
    <t>871375241</t>
  </si>
  <si>
    <t>Kanalizační potrubí z tvrdého PVC v otevřeném výkopu ve sklonu do 20 %, hladkého plnostěnného vícevrstvého, tuhost třídy SN 12 DN 300</t>
  </si>
  <si>
    <t>-1920658833</t>
  </si>
  <si>
    <t>1. V cenách jsou započteny i náklady na dodání trub včetně gumového těsnění.</t>
  </si>
  <si>
    <t>2. Použití trub dle tuhostí:</t>
  </si>
  <si>
    <t>třída SN 12: kanalizační sítě s vysokým statickým zatížením a dynamickými rázy, při rychlosti média až 15 m/s a výškou krytí 0,7-10 m</t>
  </si>
  <si>
    <t>položka určená pro opravu výustí</t>
  </si>
  <si>
    <t>48</t>
  </si>
  <si>
    <t>871395241</t>
  </si>
  <si>
    <t>Kanalizační potrubí z tvrdého PVC v otevřeném výkopu ve sklonu do 20 %, hladkého plnostěnného vícevrstvého, tuhost třídy SN 12 DN 400</t>
  </si>
  <si>
    <t>988244374</t>
  </si>
  <si>
    <t>49</t>
  </si>
  <si>
    <t>871445241</t>
  </si>
  <si>
    <t>Kanalizační potrubí z tvrdého PVC v otevřeném výkopu ve sklonu do 20 %, hladkého plnostěnného vícevrstvého, tuhost třídy SN 12 DN 600</t>
  </si>
  <si>
    <t>1150389628</t>
  </si>
  <si>
    <t>Ostatní konstrukce a práce, bourání</t>
  </si>
  <si>
    <t>50</t>
  </si>
  <si>
    <t>931992121</t>
  </si>
  <si>
    <t xml:space="preserve">Výplň dilatačních spár z polystyrenu  extrudovaného, tloušťky 20 mm</t>
  </si>
  <si>
    <t>-154943964</t>
  </si>
  <si>
    <t>"dodávka a montáž výplně dilatační spáry" 9</t>
  </si>
  <si>
    <t>51</t>
  </si>
  <si>
    <t>931994106</t>
  </si>
  <si>
    <t xml:space="preserve">Těsnění spáry betonové konstrukce pásy, profily, tmely  těsnicím pásem vnitřním, spáry dilatační</t>
  </si>
  <si>
    <t>-620934559</t>
  </si>
  <si>
    <t>viz příloha D.2.</t>
  </si>
  <si>
    <t>"dodávka a montáž těsnícího dilatačního pásu" 11</t>
  </si>
  <si>
    <t>52</t>
  </si>
  <si>
    <t>931994142</t>
  </si>
  <si>
    <t xml:space="preserve">Těsnění spáry betonové konstrukce pásy, profily, tmely  tmelem polyuretanovým spáry dilatační do 4,0 cm2</t>
  </si>
  <si>
    <t>-247030492</t>
  </si>
  <si>
    <t>"dodávka a montáž výplně dilatační spáry" 33+9+11</t>
  </si>
  <si>
    <t>53</t>
  </si>
  <si>
    <t>941321111</t>
  </si>
  <si>
    <t xml:space="preserve">Montáž lešení řadového modulového těžkého pracovního s podlahami  s provozním zatížením tř. 4 do 300 kg/m2 šířky tř. SW09 přes 0,9 do 1,2 m, výšky do 10 m</t>
  </si>
  <si>
    <t>-937707453</t>
  </si>
  <si>
    <t>12*2,4*2</t>
  </si>
  <si>
    <t>54</t>
  </si>
  <si>
    <t>941321211</t>
  </si>
  <si>
    <t xml:space="preserve">Montáž lešení řadového modulového těžkého pracovního s podlahami  s provozním zatížením tř. 4 do 300 kg/m2 Příplatek za první a každý další den použití lešení k ceně -1111 nebo -1112</t>
  </si>
  <si>
    <t>-639082937</t>
  </si>
  <si>
    <t>57,6*30 'Přepočtené koeficientem množství</t>
  </si>
  <si>
    <t>55</t>
  </si>
  <si>
    <t>943321811</t>
  </si>
  <si>
    <t xml:space="preserve">Demontáž lešení prostorového modulového těžkého pracovního nebo podpěrného bez podlah  s provozním zatížením tř. 4 přes 200 do 300 kg/m2, výšky do 10 m</t>
  </si>
  <si>
    <t>1966938364</t>
  </si>
  <si>
    <t>56</t>
  </si>
  <si>
    <t>953334212</t>
  </si>
  <si>
    <t>Bobtnavý pásek do pracovních spar betonových konstrukcí akrylový, rozměru 20 x 10 mm</t>
  </si>
  <si>
    <t>-187261726</t>
  </si>
  <si>
    <t>"dodávka a montáž výplně pracovní spáry" 33</t>
  </si>
  <si>
    <t>57</t>
  </si>
  <si>
    <t>953961114</t>
  </si>
  <si>
    <t xml:space="preserve">Kotvy chemické s vyvrtáním otvoru  do betonu, železobetonu nebo tvrdého kamene tmel, velikost M 16, hloubka 125 mm</t>
  </si>
  <si>
    <t>-198589194</t>
  </si>
  <si>
    <t>viz příloha D.1.4.</t>
  </si>
  <si>
    <t>58</t>
  </si>
  <si>
    <t>953961214</t>
  </si>
  <si>
    <t xml:space="preserve">Kotvy chemické s vyvrtáním otvoru  do betonu, železobetonu nebo tvrdého kamene chemická patrona, velikost M 16, hloubka 125 mm</t>
  </si>
  <si>
    <t>-614727033</t>
  </si>
  <si>
    <t>1. V cenách 953 96-11 a 953 96-12 jsou započteny i náklady na:</t>
  </si>
  <si>
    <t>a) rozměření, vrtání a spotřebu vrtáků. Pro velikost M 8 až M 30 jsou započteny náklady na vrtání příklepovými vrtáky</t>
  </si>
  <si>
    <t>b) vyfoukání otvoru, přípravu kotev k uložení do otvorů, vyplnění kotevních otvorů tmelem nebo chemickou patronou včetně dodávky materiálu.</t>
  </si>
  <si>
    <t>2. V cenách 953 96-51.. jsou započteny i náklady na dodání a zasunutí kotevního nerezového šroubu do otvoru vyplněného chemickým tmelem nebo patronou</t>
  </si>
  <si>
    <t>a dodání a dotažení nerezové matice</t>
  </si>
  <si>
    <t>59</t>
  </si>
  <si>
    <t>960211251</t>
  </si>
  <si>
    <t xml:space="preserve">Bourání konstrukcí vodních staveb  z hladiny, s naložením vybouraných hmot a suti na dopravní prostředek nebo s odklizením na hromady do vzdálenosti 20 m zděných z kamene nebo z cihel</t>
  </si>
  <si>
    <t>-1663700875</t>
  </si>
  <si>
    <t>175,38*0,5</t>
  </si>
  <si>
    <t>60</t>
  </si>
  <si>
    <t>R0006x</t>
  </si>
  <si>
    <t>Seříznutí a oprava výusti z potrubí do DN 600</t>
  </si>
  <si>
    <t>-1096323421</t>
  </si>
  <si>
    <t>položka zahrnuje sežíznutí stávajícíh výustí kotoučovou motorovou pilou s diamantovým kotoučem</t>
  </si>
  <si>
    <t>2+2+1</t>
  </si>
  <si>
    <t>997</t>
  </si>
  <si>
    <t>Přesun sutě</t>
  </si>
  <si>
    <t>61</t>
  </si>
  <si>
    <t>997013501</t>
  </si>
  <si>
    <t xml:space="preserve">Odvoz suti a vybouraných hmot na skládku nebo meziskládku  se složením, na vzdálenost do 1 km</t>
  </si>
  <si>
    <t>-2065005368</t>
  </si>
  <si>
    <t>62</t>
  </si>
  <si>
    <t>997013509</t>
  </si>
  <si>
    <t xml:space="preserve">Odvoz suti a vybouraných hmot na skládku nebo meziskládku  se složením, na vzdálenost Příplatek k ceně za každý další i započatý 1 km přes 1 km</t>
  </si>
  <si>
    <t>-746608678</t>
  </si>
  <si>
    <t>232,379</t>
  </si>
  <si>
    <t>232,379*14 'Přepočtené koeficientem množství</t>
  </si>
  <si>
    <t>63</t>
  </si>
  <si>
    <t>997013831</t>
  </si>
  <si>
    <t>Poplatek za uložení stavebního odpadu na skládce (skládkovné) směsného stavebního a demoličního zatříděného do Katalogu odpadů pod kódem 170 904</t>
  </si>
  <si>
    <t>-617105818</t>
  </si>
  <si>
    <t>998</t>
  </si>
  <si>
    <t>Přesun hmot</t>
  </si>
  <si>
    <t>64</t>
  </si>
  <si>
    <t>998332011</t>
  </si>
  <si>
    <t xml:space="preserve">Přesun hmot pro úpravy vodních toků a kanály, hráze rybníků apod.  dopravní vzdálenost do 500 m</t>
  </si>
  <si>
    <t>207275869</t>
  </si>
  <si>
    <t>"položka neobsahuje přesun hmot záhozu na stabilizaci podloží - toto bude naváženo přímo do koryta toku s rozhrnutím v korytě"</t>
  </si>
  <si>
    <t>6327,4141</t>
  </si>
  <si>
    <t>PSV</t>
  </si>
  <si>
    <t>Práce a dodávky PSV</t>
  </si>
  <si>
    <t>767</t>
  </si>
  <si>
    <t>Konstrukce zámečnické</t>
  </si>
  <si>
    <t>65</t>
  </si>
  <si>
    <t>767161219</t>
  </si>
  <si>
    <t>Montáž zábradlí rovného z profilové oceli do zdiva, hmotnosti 1 m zábradlí přes 45 do 60 kg</t>
  </si>
  <si>
    <t>1468266305</t>
  </si>
  <si>
    <t>5*2,12*2</t>
  </si>
  <si>
    <t>66</t>
  </si>
  <si>
    <t>767881111</t>
  </si>
  <si>
    <t>Montáž záchytného systému proti pádu sloupků samostatných nebo v systému s poddajným kotvícím vedením do železobetonu expanzní kotvou, samořeznými vruty, sevřením</t>
  </si>
  <si>
    <t>1865374945</t>
  </si>
  <si>
    <t>osazení a uchycení patek zábradlí</t>
  </si>
  <si>
    <t>6*2</t>
  </si>
  <si>
    <t>67</t>
  </si>
  <si>
    <t>R0006</t>
  </si>
  <si>
    <t>Profil ocelový obdélníkový svařovaný 100x50x6 žárově zinkovaný</t>
  </si>
  <si>
    <t>-1483801426</t>
  </si>
  <si>
    <t>2529,16/1000</t>
  </si>
  <si>
    <t>2,529*0,05"ztratné 5 %</t>
  </si>
  <si>
    <t>68</t>
  </si>
  <si>
    <t>R0007</t>
  </si>
  <si>
    <t>Profil ocelový obdélníkový svařovaný 80x50x5 žárově zinkovaný</t>
  </si>
  <si>
    <t>-493976392</t>
  </si>
  <si>
    <t>1792,56/1000</t>
  </si>
  <si>
    <t>1,793*0,05"ztratné 5 %</t>
  </si>
  <si>
    <t>R130102180</t>
  </si>
  <si>
    <t xml:space="preserve">tyč ocelová plochá, v jakosti 11 375, 50 x 5  mm žárově zinkovaná</t>
  </si>
  <si>
    <t>1897615550</t>
  </si>
  <si>
    <t>P</t>
  </si>
  <si>
    <t>Poznámka k položce:_x000d_
Hmotnost: 2,1 kg/m</t>
  </si>
  <si>
    <t>279,10/1000</t>
  </si>
  <si>
    <t>0,279*0,05"ztratné</t>
  </si>
  <si>
    <t>70</t>
  </si>
  <si>
    <t>R13010242</t>
  </si>
  <si>
    <t>tyč ocelová plochá jakost 11 375 60x6mm žárově zinkovaná</t>
  </si>
  <si>
    <t>-114702631</t>
  </si>
  <si>
    <t>47,54/1000</t>
  </si>
  <si>
    <t>"ztratné" 0,048*0,05</t>
  </si>
  <si>
    <t>71</t>
  </si>
  <si>
    <t>R13010268</t>
  </si>
  <si>
    <t>tyč ocelová plochá jakost 11 375 80x6mm žárově zinkovaná</t>
  </si>
  <si>
    <t>1679205195</t>
  </si>
  <si>
    <t>67,86/1000</t>
  </si>
  <si>
    <t>"ztratné" 0,068*0,05</t>
  </si>
  <si>
    <t>72</t>
  </si>
  <si>
    <t>R13515112</t>
  </si>
  <si>
    <t>ocel široká jakost S235JR 200x15mm žárově zinkovaná</t>
  </si>
  <si>
    <t>1316217580</t>
  </si>
  <si>
    <t>565,2/1000</t>
  </si>
  <si>
    <t>"ztratné 5%" 0,565*0,05</t>
  </si>
  <si>
    <t>73</t>
  </si>
  <si>
    <t>R13010740</t>
  </si>
  <si>
    <t>ocel profilová IPE 80 jakost 11 375 žárově zinkovaná</t>
  </si>
  <si>
    <t>1175391541</t>
  </si>
  <si>
    <t>772,56/1000</t>
  </si>
  <si>
    <t>"ztratné" 0,773*0,1</t>
  </si>
  <si>
    <t>74</t>
  </si>
  <si>
    <t>548792170</t>
  </si>
  <si>
    <t>šroub kotevní bez vnějšího šestihranu M 12 x 110 /128</t>
  </si>
  <si>
    <t>988029275</t>
  </si>
  <si>
    <t>"ztratné 5%" 48*0,05</t>
  </si>
  <si>
    <t>75</t>
  </si>
  <si>
    <t>548790890</t>
  </si>
  <si>
    <t>tmel pro lepené kotvy do betonu 500/330/1</t>
  </si>
  <si>
    <t>-67987172</t>
  </si>
  <si>
    <t>spotřeba na 1 kotvu 10 ml</t>
  </si>
  <si>
    <t>celkový počet kotev - 48 ks</t>
  </si>
  <si>
    <t>"48*10=480 ml</t>
  </si>
  <si>
    <t>1 ampule 330 ml</t>
  </si>
  <si>
    <t>480/330</t>
  </si>
  <si>
    <t>zratné 10 %</t>
  </si>
  <si>
    <t>1,455*0,10</t>
  </si>
  <si>
    <t>76</t>
  </si>
  <si>
    <t>998767106</t>
  </si>
  <si>
    <t>Přesun hmot pro zámečnické konstrukce stanovený z hmotnosti přesunovaného materiálu vodorovná dopravní vzdálenost do 50 m v objektech výšky přes 48 do 60 m</t>
  </si>
  <si>
    <t>-1096169146</t>
  </si>
  <si>
    <t>789</t>
  </si>
  <si>
    <t>Povrchové úpravy ocelových konstrukcí a technologických zařízení</t>
  </si>
  <si>
    <t>77</t>
  </si>
  <si>
    <t>789421231</t>
  </si>
  <si>
    <t>Provedení žárového stříkání ocelových konstrukcí zinkem, tloušťky 100 μm, třídy I (1,850 kg Zn/m2)</t>
  </si>
  <si>
    <t>247337984</t>
  </si>
  <si>
    <t>položka určená pro pozinkování všech svarů</t>
  </si>
  <si>
    <t>(0,05+0,08)*4*12*0,02</t>
  </si>
  <si>
    <t>36*0,05*2*0,02*10</t>
  </si>
  <si>
    <t>78</t>
  </si>
  <si>
    <t>15625101</t>
  </si>
  <si>
    <t>drát metalizační Zn D 3mm</t>
  </si>
  <si>
    <t>-471268934</t>
  </si>
  <si>
    <t>(0,05+0,08)*4*12*0,02*1</t>
  </si>
  <si>
    <t>36*0,05*2*0,02*10*1</t>
  </si>
  <si>
    <t>SO-01a - Neinvestice</t>
  </si>
  <si>
    <t>111101102</t>
  </si>
  <si>
    <t xml:space="preserve">Odstranění travin a rákosu  travin, při celkové ploše přes 0,1 do 1 ha</t>
  </si>
  <si>
    <t>ha</t>
  </si>
  <si>
    <t>33919181</t>
  </si>
  <si>
    <t>((5042-4682)*4)/10000</t>
  </si>
  <si>
    <t>111201101</t>
  </si>
  <si>
    <t xml:space="preserve">Odstranění křovin a stromů s odstraněním kořenů  průměru kmene do 100 mm do sklonu terénu 1 : 5, při celkové ploše do 1 000 m2</t>
  </si>
  <si>
    <t>924627123</t>
  </si>
  <si>
    <t>502</t>
  </si>
  <si>
    <t>111201401</t>
  </si>
  <si>
    <t xml:space="preserve">Spálení odstraněných křovin a stromů na hromadách  průměru kmene do 100 mm pro jakoukoliv plochu</t>
  </si>
  <si>
    <t>172576116</t>
  </si>
  <si>
    <t>112101101</t>
  </si>
  <si>
    <t>Odstranění stromů s odřezáním kmene a s odvětvením listnatých, průměru kmene přes 100 do 300 mm</t>
  </si>
  <si>
    <t>575044589</t>
  </si>
  <si>
    <t>85</t>
  </si>
  <si>
    <t>112101102</t>
  </si>
  <si>
    <t>Odstranění stromů s odřezáním kmene a s odvětvením listnatých, průměru kmene přes 300 do 500 mm</t>
  </si>
  <si>
    <t>-124612310</t>
  </si>
  <si>
    <t>112101103</t>
  </si>
  <si>
    <t>Odstranění stromů s odřezáním kmene a s odvětvením listnatých, průměru kmene přes 500 do 700 mm</t>
  </si>
  <si>
    <t>1272633390</t>
  </si>
  <si>
    <t>112201101</t>
  </si>
  <si>
    <t xml:space="preserve">Odstranění pařezů  s jejich vykopáním, vytrháním nebo odstřelením, s přesekáním kořenů průměru přes 100 do 300 mm</t>
  </si>
  <si>
    <t>1334811575</t>
  </si>
  <si>
    <t>112201102</t>
  </si>
  <si>
    <t xml:space="preserve">Odstranění pařezů  s jejich vykopáním, vytrháním nebo odstřelením, s přesekáním kořenů průměru přes 300 do 500 mm</t>
  </si>
  <si>
    <t>-1584661611</t>
  </si>
  <si>
    <t>112201103</t>
  </si>
  <si>
    <t xml:space="preserve">Odstranění pařezů  s jejich vykopáním, vytrháním nebo odstřelením, s přesekáním kořenů průměru přes 500 do 700 mm</t>
  </si>
  <si>
    <t>818507403</t>
  </si>
  <si>
    <t>112201104</t>
  </si>
  <si>
    <t xml:space="preserve">Odstranění pařezů  s jejich vykopáním, vytrháním nebo odstřelením, s přesekáním kořenů průměru přes 700 do 900 mm</t>
  </si>
  <si>
    <t>-384267882</t>
  </si>
  <si>
    <t>112201105</t>
  </si>
  <si>
    <t xml:space="preserve">Odstranění pařezů  s jejich vykopáním, vytrháním nebo odstřelením, s přesekáním kořenů průměru přes 900 mm</t>
  </si>
  <si>
    <t>-1266617692</t>
  </si>
  <si>
    <t>5+4</t>
  </si>
  <si>
    <t>1067730413</t>
  </si>
  <si>
    <t>pařez90nad*1,2*1,2*1</t>
  </si>
  <si>
    <t>pařez70_90*1*1*1</t>
  </si>
  <si>
    <t>pařez50_70*1*1*0,7</t>
  </si>
  <si>
    <t>pařez30_50*0,7*0,7*0,7</t>
  </si>
  <si>
    <t>pařez10_30*0,5*0,5*0,7</t>
  </si>
  <si>
    <t>184852117</t>
  </si>
  <si>
    <t>Řez stromů prováděný lezeckou technikou bezpečnostní, plocha koruny stromu přes 180 do 210 m2</t>
  </si>
  <si>
    <t>-1671148976</t>
  </si>
  <si>
    <t>184852121</t>
  </si>
  <si>
    <t>Řez stromů prováděný lezeckou technikou bezpečnostní, plocha koruny stromu přes 270 do 300 m2</t>
  </si>
  <si>
    <t>-1483237276</t>
  </si>
  <si>
    <t>184852125</t>
  </si>
  <si>
    <t>Řez stromů prováděný lezeckou technikou bezpečnostní, plocha koruny stromu přes 390 do 420 m2</t>
  </si>
  <si>
    <t>2040941962</t>
  </si>
  <si>
    <t>184852128</t>
  </si>
  <si>
    <t>Řez stromů prováděný lezeckou technikou bezpečnostní, plocha koruny stromu přes 480 do 510 m2</t>
  </si>
  <si>
    <t>-725837676</t>
  </si>
  <si>
    <t>184852817</t>
  </si>
  <si>
    <t>Řez stromů prováděný lezeckou technikou Příplatek k cenám za ztížené podmínky pod stromem za každých i započatých 25% překážky z plochy vymezené okapovou linií stromu při řezu bezpečnostním, plocha koruny stromu přes 180 do 210 m2</t>
  </si>
  <si>
    <t>1189690093</t>
  </si>
  <si>
    <t>184852821</t>
  </si>
  <si>
    <t>Řez stromů prováděný lezeckou technikou Příplatek k cenám za ztížené podmínky pod stromem za každých i započatých 25% překážky z plochy vymezené okapovou linií stromu při řezu bezpečnostním, plocha koruny stromu přes 270 do 300 m2</t>
  </si>
  <si>
    <t>259991395</t>
  </si>
  <si>
    <t>184852825</t>
  </si>
  <si>
    <t>Řez stromů prováděný lezeckou technikou Příplatek k cenám za ztížené podmínky pod stromem za každých i započatých 25% překážky z plochy vymezené okapovou linií stromu při řezu bezpečnostním, plocha koruny stromu přes 390 do 420 m2</t>
  </si>
  <si>
    <t>-801673170</t>
  </si>
  <si>
    <t>184852828</t>
  </si>
  <si>
    <t>Řez stromů prováděný lezeckou technikou Příplatek k cenám za ztížené podmínky pod stromem za každých i započatých 25% překážky z plochy vymezené okapovou linií stromu při řezu bezpečnostním, plocha koruny stromu přes 480 do 510 m2</t>
  </si>
  <si>
    <t>-357257387</t>
  </si>
  <si>
    <t>R000-1</t>
  </si>
  <si>
    <t>Štěpkování větví stromů a křovin včetně odvozu na skládku</t>
  </si>
  <si>
    <t>-1528006938</t>
  </si>
  <si>
    <t>položka zahrnuje štěpkování větví stromů a křovin včetně naložení na dopravní prostředek, odvozu na skládku do vzdálenosti 15 km a poplatku za uložení</t>
  </si>
  <si>
    <t>997013811</t>
  </si>
  <si>
    <t>Poplatek za uložení stavebního odpadu na skládce (skládkovné) dřevěného zatříděného do Katalogu odpadů pod kódem 170 201</t>
  </si>
  <si>
    <t>-745272213</t>
  </si>
  <si>
    <t>pařez90nad*1,2*1,2*1*0,75</t>
  </si>
  <si>
    <t>pařez70_90*1*1*1*0,75</t>
  </si>
  <si>
    <t>pařez50_70*1*1*0,7*0,75</t>
  </si>
  <si>
    <t>pařez30_50*0,7*0,7*0,7*0,75</t>
  </si>
  <si>
    <t>pařez10_30*0,5*0,5*0,7*0,75</t>
  </si>
  <si>
    <t>SO-02 - Přeložka plynovodu</t>
  </si>
  <si>
    <t>N00 - Nepojmenované práce</t>
  </si>
  <si>
    <t xml:space="preserve">    N01 - Nepojmenovaný díl</t>
  </si>
  <si>
    <t>N00</t>
  </si>
  <si>
    <t>Nepojmenované práce</t>
  </si>
  <si>
    <t>N01</t>
  </si>
  <si>
    <t>Nepojmenovaný díl</t>
  </si>
  <si>
    <t>R</t>
  </si>
  <si>
    <t>Přeložka plynovodu - viz samostatná PD</t>
  </si>
  <si>
    <t>438105622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</si>
</sst>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8"/>
      <color rgb="FF000000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2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4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37</v>
      </c>
      <c r="E29" s="44"/>
      <c r="F29" s="30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29"/>
    </row>
    <row r="30" s="2" customFormat="1" ht="14.4" customHeight="1">
      <c r="B30" s="43"/>
      <c r="C30" s="44"/>
      <c r="D30" s="44"/>
      <c r="E30" s="44"/>
      <c r="F30" s="30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29"/>
    </row>
    <row r="31" hidden="1" s="2" customFormat="1" ht="14.4" customHeight="1">
      <c r="B31" s="43"/>
      <c r="C31" s="44"/>
      <c r="D31" s="44"/>
      <c r="E31" s="44"/>
      <c r="F31" s="30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29"/>
    </row>
    <row r="32" hidden="1" s="2" customFormat="1" ht="14.4" customHeight="1">
      <c r="B32" s="43"/>
      <c r="C32" s="44"/>
      <c r="D32" s="44"/>
      <c r="E32" s="44"/>
      <c r="F32" s="30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29"/>
    </row>
    <row r="33" hidden="1" s="2" customFormat="1" ht="14.4" customHeight="1">
      <c r="B33" s="43"/>
      <c r="C33" s="44"/>
      <c r="D33" s="44"/>
      <c r="E33" s="44"/>
      <c r="F33" s="30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29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9"/>
    </row>
    <row r="35" s="1" customFormat="1" ht="25.92" customHeight="1">
      <c r="B35" s="36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6.96" customHeight="1"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1"/>
    </row>
    <row r="41" s="1" customFormat="1" ht="6.96" customHeight="1"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1"/>
    </row>
    <row r="42" s="1" customFormat="1" ht="24.96" customHeight="1">
      <c r="B42" s="36"/>
      <c r="C42" s="21" t="s">
        <v>46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</row>
    <row r="43" s="1" customFormat="1" ht="6.96" customHeight="1"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</row>
    <row r="44" s="1" customFormat="1" ht="12" customHeight="1">
      <c r="B44" s="36"/>
      <c r="C44" s="30" t="s">
        <v>13</v>
      </c>
      <c r="D44" s="37"/>
      <c r="E44" s="37"/>
      <c r="F44" s="37"/>
      <c r="G44" s="37"/>
      <c r="H44" s="37"/>
      <c r="I44" s="37"/>
      <c r="J44" s="37"/>
      <c r="K44" s="37"/>
      <c r="L44" s="37" t="str">
        <f>K5</f>
        <v>201902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41"/>
    </row>
    <row r="45" s="3" customFormat="1" ht="36.96" customHeight="1">
      <c r="B45" s="59"/>
      <c r="C45" s="60" t="s">
        <v>16</v>
      </c>
      <c r="D45" s="61"/>
      <c r="E45" s="61"/>
      <c r="F45" s="61"/>
      <c r="G45" s="61"/>
      <c r="H45" s="61"/>
      <c r="I45" s="61"/>
      <c r="J45" s="61"/>
      <c r="K45" s="61"/>
      <c r="L45" s="62" t="str">
        <f>K6</f>
        <v>Únanovka, ř. km 4,680 - 5,223, Těšetice, úprava koryta</v>
      </c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3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</row>
    <row r="47" s="1" customFormat="1" ht="12" customHeight="1">
      <c r="B47" s="36"/>
      <c r="C47" s="30" t="s">
        <v>20</v>
      </c>
      <c r="D47" s="37"/>
      <c r="E47" s="37"/>
      <c r="F47" s="37"/>
      <c r="G47" s="37"/>
      <c r="H47" s="37"/>
      <c r="I47" s="37"/>
      <c r="J47" s="37"/>
      <c r="K47" s="37"/>
      <c r="L47" s="64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22</v>
      </c>
      <c r="AJ47" s="37"/>
      <c r="AK47" s="37"/>
      <c r="AL47" s="37"/>
      <c r="AM47" s="65" t="str">
        <f>IF(AN8= "","",AN8)</f>
        <v>15. 3. 2019</v>
      </c>
      <c r="AN47" s="65"/>
      <c r="AO47" s="37"/>
      <c r="AP47" s="37"/>
      <c r="AQ47" s="37"/>
      <c r="AR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</row>
    <row r="49" s="1" customFormat="1" ht="13.65" customHeight="1">
      <c r="B49" s="36"/>
      <c r="C49" s="30" t="s">
        <v>24</v>
      </c>
      <c r="D49" s="37"/>
      <c r="E49" s="37"/>
      <c r="F49" s="37"/>
      <c r="G49" s="37"/>
      <c r="H49" s="37"/>
      <c r="I49" s="37"/>
      <c r="J49" s="37"/>
      <c r="K49" s="37"/>
      <c r="L49" s="37" t="str">
        <f>IF(E11= "","",E11)</f>
        <v xml:space="preserve">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29</v>
      </c>
      <c r="AJ49" s="37"/>
      <c r="AK49" s="37"/>
      <c r="AL49" s="37"/>
      <c r="AM49" s="66" t="str">
        <f>IF(E17="","",E17)</f>
        <v xml:space="preserve"> </v>
      </c>
      <c r="AN49" s="37"/>
      <c r="AO49" s="37"/>
      <c r="AP49" s="37"/>
      <c r="AQ49" s="37"/>
      <c r="AR49" s="41"/>
      <c r="AS49" s="67" t="s">
        <v>47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</row>
    <row r="50" s="1" customFormat="1" ht="13.65" customHeight="1">
      <c r="B50" s="36"/>
      <c r="C50" s="30" t="s">
        <v>27</v>
      </c>
      <c r="D50" s="37"/>
      <c r="E50" s="37"/>
      <c r="F50" s="37"/>
      <c r="G50" s="37"/>
      <c r="H50" s="37"/>
      <c r="I50" s="37"/>
      <c r="J50" s="37"/>
      <c r="K50" s="37"/>
      <c r="L50" s="37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31</v>
      </c>
      <c r="AJ50" s="37"/>
      <c r="AK50" s="37"/>
      <c r="AL50" s="37"/>
      <c r="AM50" s="66" t="str">
        <f>IF(E20="","",E20)</f>
        <v xml:space="preserve"> </v>
      </c>
      <c r="AN50" s="37"/>
      <c r="AO50" s="37"/>
      <c r="AP50" s="37"/>
      <c r="AQ50" s="37"/>
      <c r="AR50" s="41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</row>
    <row r="51" s="1" customFormat="1" ht="10.8" customHeight="1"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5"/>
      <c r="AT51" s="76"/>
      <c r="AU51" s="77"/>
      <c r="AV51" s="77"/>
      <c r="AW51" s="77"/>
      <c r="AX51" s="77"/>
      <c r="AY51" s="77"/>
      <c r="AZ51" s="77"/>
      <c r="BA51" s="77"/>
      <c r="BB51" s="77"/>
      <c r="BC51" s="77"/>
      <c r="BD51" s="78"/>
    </row>
    <row r="52" s="1" customFormat="1" ht="29.28" customHeight="1">
      <c r="B52" s="36"/>
      <c r="C52" s="79" t="s">
        <v>48</v>
      </c>
      <c r="D52" s="80"/>
      <c r="E52" s="80"/>
      <c r="F52" s="80"/>
      <c r="G52" s="80"/>
      <c r="H52" s="81"/>
      <c r="I52" s="82" t="s">
        <v>49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3" t="s">
        <v>50</v>
      </c>
      <c r="AH52" s="80"/>
      <c r="AI52" s="80"/>
      <c r="AJ52" s="80"/>
      <c r="AK52" s="80"/>
      <c r="AL52" s="80"/>
      <c r="AM52" s="80"/>
      <c r="AN52" s="82" t="s">
        <v>51</v>
      </c>
      <c r="AO52" s="80"/>
      <c r="AP52" s="84"/>
      <c r="AQ52" s="85" t="s">
        <v>52</v>
      </c>
      <c r="AR52" s="41"/>
      <c r="AS52" s="86" t="s">
        <v>53</v>
      </c>
      <c r="AT52" s="87" t="s">
        <v>54</v>
      </c>
      <c r="AU52" s="87" t="s">
        <v>55</v>
      </c>
      <c r="AV52" s="87" t="s">
        <v>56</v>
      </c>
      <c r="AW52" s="87" t="s">
        <v>57</v>
      </c>
      <c r="AX52" s="87" t="s">
        <v>58</v>
      </c>
      <c r="AY52" s="87" t="s">
        <v>59</v>
      </c>
      <c r="AZ52" s="87" t="s">
        <v>60</v>
      </c>
      <c r="BA52" s="87" t="s">
        <v>61</v>
      </c>
      <c r="BB52" s="87" t="s">
        <v>62</v>
      </c>
      <c r="BC52" s="87" t="s">
        <v>63</v>
      </c>
      <c r="BD52" s="88" t="s">
        <v>64</v>
      </c>
    </row>
    <row r="53" s="1" customFormat="1" ht="10.8" customHeight="1"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</row>
    <row r="54" s="4" customFormat="1" ht="32.4" customHeight="1">
      <c r="B54" s="92"/>
      <c r="C54" s="93" t="s">
        <v>65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ROUND(SUM(AG55:AG58),2)</f>
        <v>0</v>
      </c>
      <c r="AH54" s="95"/>
      <c r="AI54" s="95"/>
      <c r="AJ54" s="95"/>
      <c r="AK54" s="95"/>
      <c r="AL54" s="95"/>
      <c r="AM54" s="95"/>
      <c r="AN54" s="96">
        <f>SUM(AG54,AT54)</f>
        <v>0</v>
      </c>
      <c r="AO54" s="96"/>
      <c r="AP54" s="96"/>
      <c r="AQ54" s="97" t="s">
        <v>1</v>
      </c>
      <c r="AR54" s="98"/>
      <c r="AS54" s="99">
        <f>ROUND(SUM(AS55:AS58),2)</f>
        <v>0</v>
      </c>
      <c r="AT54" s="100">
        <f>ROUND(SUM(AV54:AW54),2)</f>
        <v>0</v>
      </c>
      <c r="AU54" s="101">
        <f>ROUND(SUM(AU55:AU58),5)</f>
        <v>0</v>
      </c>
      <c r="AV54" s="100">
        <f>ROUND(AZ54*L29,2)</f>
        <v>0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ROUND(SUM(AZ55:AZ58),2)</f>
        <v>0</v>
      </c>
      <c r="BA54" s="100">
        <f>ROUND(SUM(BA55:BA58),2)</f>
        <v>0</v>
      </c>
      <c r="BB54" s="100">
        <f>ROUND(SUM(BB55:BB58),2)</f>
        <v>0</v>
      </c>
      <c r="BC54" s="100">
        <f>ROUND(SUM(BC55:BC58),2)</f>
        <v>0</v>
      </c>
      <c r="BD54" s="102">
        <f>ROUND(SUM(BD55:BD58),2)</f>
        <v>0</v>
      </c>
      <c r="BS54" s="103" t="s">
        <v>66</v>
      </c>
      <c r="BT54" s="103" t="s">
        <v>67</v>
      </c>
      <c r="BU54" s="104" t="s">
        <v>68</v>
      </c>
      <c r="BV54" s="103" t="s">
        <v>69</v>
      </c>
      <c r="BW54" s="103" t="s">
        <v>5</v>
      </c>
      <c r="BX54" s="103" t="s">
        <v>70</v>
      </c>
      <c r="CL54" s="103" t="s">
        <v>1</v>
      </c>
    </row>
    <row r="55" s="5" customFormat="1" ht="16.5" customHeight="1">
      <c r="A55" s="105" t="s">
        <v>71</v>
      </c>
      <c r="B55" s="106"/>
      <c r="C55" s="107"/>
      <c r="D55" s="108" t="s">
        <v>72</v>
      </c>
      <c r="E55" s="108"/>
      <c r="F55" s="108"/>
      <c r="G55" s="108"/>
      <c r="H55" s="108"/>
      <c r="I55" s="109"/>
      <c r="J55" s="108" t="s">
        <v>73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'SO-00 - Vedlejší rozpočto...'!J30</f>
        <v>0</v>
      </c>
      <c r="AH55" s="109"/>
      <c r="AI55" s="109"/>
      <c r="AJ55" s="109"/>
      <c r="AK55" s="109"/>
      <c r="AL55" s="109"/>
      <c r="AM55" s="109"/>
      <c r="AN55" s="110">
        <f>SUM(AG55,AT55)</f>
        <v>0</v>
      </c>
      <c r="AO55" s="109"/>
      <c r="AP55" s="109"/>
      <c r="AQ55" s="111" t="s">
        <v>74</v>
      </c>
      <c r="AR55" s="112"/>
      <c r="AS55" s="113">
        <v>0</v>
      </c>
      <c r="AT55" s="114">
        <f>ROUND(SUM(AV55:AW55),2)</f>
        <v>0</v>
      </c>
      <c r="AU55" s="115">
        <f>'SO-00 - Vedlejší rozpočto...'!P86</f>
        <v>0</v>
      </c>
      <c r="AV55" s="114">
        <f>'SO-00 - Vedlejší rozpočto...'!J33</f>
        <v>0</v>
      </c>
      <c r="AW55" s="114">
        <f>'SO-00 - Vedlejší rozpočto...'!J34</f>
        <v>0</v>
      </c>
      <c r="AX55" s="114">
        <f>'SO-00 - Vedlejší rozpočto...'!J35</f>
        <v>0</v>
      </c>
      <c r="AY55" s="114">
        <f>'SO-00 - Vedlejší rozpočto...'!J36</f>
        <v>0</v>
      </c>
      <c r="AZ55" s="114">
        <f>'SO-00 - Vedlejší rozpočto...'!F33</f>
        <v>0</v>
      </c>
      <c r="BA55" s="114">
        <f>'SO-00 - Vedlejší rozpočto...'!F34</f>
        <v>0</v>
      </c>
      <c r="BB55" s="114">
        <f>'SO-00 - Vedlejší rozpočto...'!F35</f>
        <v>0</v>
      </c>
      <c r="BC55" s="114">
        <f>'SO-00 - Vedlejší rozpočto...'!F36</f>
        <v>0</v>
      </c>
      <c r="BD55" s="116">
        <f>'SO-00 - Vedlejší rozpočto...'!F37</f>
        <v>0</v>
      </c>
      <c r="BT55" s="117" t="s">
        <v>75</v>
      </c>
      <c r="BV55" s="117" t="s">
        <v>69</v>
      </c>
      <c r="BW55" s="117" t="s">
        <v>76</v>
      </c>
      <c r="BX55" s="117" t="s">
        <v>5</v>
      </c>
      <c r="CL55" s="117" t="s">
        <v>1</v>
      </c>
      <c r="CM55" s="117" t="s">
        <v>77</v>
      </c>
    </row>
    <row r="56" s="5" customFormat="1" ht="16.5" customHeight="1">
      <c r="A56" s="105" t="s">
        <v>71</v>
      </c>
      <c r="B56" s="106"/>
      <c r="C56" s="107"/>
      <c r="D56" s="108" t="s">
        <v>78</v>
      </c>
      <c r="E56" s="108"/>
      <c r="F56" s="108"/>
      <c r="G56" s="108"/>
      <c r="H56" s="108"/>
      <c r="I56" s="109"/>
      <c r="J56" s="108" t="s">
        <v>79</v>
      </c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10">
        <f>'SO-01 - Úprava koryta'!J30</f>
        <v>0</v>
      </c>
      <c r="AH56" s="109"/>
      <c r="AI56" s="109"/>
      <c r="AJ56" s="109"/>
      <c r="AK56" s="109"/>
      <c r="AL56" s="109"/>
      <c r="AM56" s="109"/>
      <c r="AN56" s="110">
        <f>SUM(AG56,AT56)</f>
        <v>0</v>
      </c>
      <c r="AO56" s="109"/>
      <c r="AP56" s="109"/>
      <c r="AQ56" s="111" t="s">
        <v>74</v>
      </c>
      <c r="AR56" s="112"/>
      <c r="AS56" s="113">
        <v>0</v>
      </c>
      <c r="AT56" s="114">
        <f>ROUND(SUM(AV56:AW56),2)</f>
        <v>0</v>
      </c>
      <c r="AU56" s="115">
        <f>'SO-01 - Úprava koryta'!P91</f>
        <v>0</v>
      </c>
      <c r="AV56" s="114">
        <f>'SO-01 - Úprava koryta'!J33</f>
        <v>0</v>
      </c>
      <c r="AW56" s="114">
        <f>'SO-01 - Úprava koryta'!J34</f>
        <v>0</v>
      </c>
      <c r="AX56" s="114">
        <f>'SO-01 - Úprava koryta'!J35</f>
        <v>0</v>
      </c>
      <c r="AY56" s="114">
        <f>'SO-01 - Úprava koryta'!J36</f>
        <v>0</v>
      </c>
      <c r="AZ56" s="114">
        <f>'SO-01 - Úprava koryta'!F33</f>
        <v>0</v>
      </c>
      <c r="BA56" s="114">
        <f>'SO-01 - Úprava koryta'!F34</f>
        <v>0</v>
      </c>
      <c r="BB56" s="114">
        <f>'SO-01 - Úprava koryta'!F35</f>
        <v>0</v>
      </c>
      <c r="BC56" s="114">
        <f>'SO-01 - Úprava koryta'!F36</f>
        <v>0</v>
      </c>
      <c r="BD56" s="116">
        <f>'SO-01 - Úprava koryta'!F37</f>
        <v>0</v>
      </c>
      <c r="BT56" s="117" t="s">
        <v>75</v>
      </c>
      <c r="BV56" s="117" t="s">
        <v>69</v>
      </c>
      <c r="BW56" s="117" t="s">
        <v>80</v>
      </c>
      <c r="BX56" s="117" t="s">
        <v>5</v>
      </c>
      <c r="CL56" s="117" t="s">
        <v>1</v>
      </c>
      <c r="CM56" s="117" t="s">
        <v>77</v>
      </c>
    </row>
    <row r="57" s="5" customFormat="1" ht="16.5" customHeight="1">
      <c r="A57" s="105" t="s">
        <v>71</v>
      </c>
      <c r="B57" s="106"/>
      <c r="C57" s="107"/>
      <c r="D57" s="108" t="s">
        <v>81</v>
      </c>
      <c r="E57" s="108"/>
      <c r="F57" s="108"/>
      <c r="G57" s="108"/>
      <c r="H57" s="108"/>
      <c r="I57" s="109"/>
      <c r="J57" s="108" t="s">
        <v>82</v>
      </c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08"/>
      <c r="AD57" s="108"/>
      <c r="AE57" s="108"/>
      <c r="AF57" s="108"/>
      <c r="AG57" s="110">
        <f>'SO-01a - Neinvestice'!J30</f>
        <v>0</v>
      </c>
      <c r="AH57" s="109"/>
      <c r="AI57" s="109"/>
      <c r="AJ57" s="109"/>
      <c r="AK57" s="109"/>
      <c r="AL57" s="109"/>
      <c r="AM57" s="109"/>
      <c r="AN57" s="110">
        <f>SUM(AG57,AT57)</f>
        <v>0</v>
      </c>
      <c r="AO57" s="109"/>
      <c r="AP57" s="109"/>
      <c r="AQ57" s="111" t="s">
        <v>74</v>
      </c>
      <c r="AR57" s="112"/>
      <c r="AS57" s="113">
        <v>0</v>
      </c>
      <c r="AT57" s="114">
        <f>ROUND(SUM(AV57:AW57),2)</f>
        <v>0</v>
      </c>
      <c r="AU57" s="115">
        <f>'SO-01a - Neinvestice'!P82</f>
        <v>0</v>
      </c>
      <c r="AV57" s="114">
        <f>'SO-01a - Neinvestice'!J33</f>
        <v>0</v>
      </c>
      <c r="AW57" s="114">
        <f>'SO-01a - Neinvestice'!J34</f>
        <v>0</v>
      </c>
      <c r="AX57" s="114">
        <f>'SO-01a - Neinvestice'!J35</f>
        <v>0</v>
      </c>
      <c r="AY57" s="114">
        <f>'SO-01a - Neinvestice'!J36</f>
        <v>0</v>
      </c>
      <c r="AZ57" s="114">
        <f>'SO-01a - Neinvestice'!F33</f>
        <v>0</v>
      </c>
      <c r="BA57" s="114">
        <f>'SO-01a - Neinvestice'!F34</f>
        <v>0</v>
      </c>
      <c r="BB57" s="114">
        <f>'SO-01a - Neinvestice'!F35</f>
        <v>0</v>
      </c>
      <c r="BC57" s="114">
        <f>'SO-01a - Neinvestice'!F36</f>
        <v>0</v>
      </c>
      <c r="BD57" s="116">
        <f>'SO-01a - Neinvestice'!F37</f>
        <v>0</v>
      </c>
      <c r="BT57" s="117" t="s">
        <v>75</v>
      </c>
      <c r="BV57" s="117" t="s">
        <v>69</v>
      </c>
      <c r="BW57" s="117" t="s">
        <v>83</v>
      </c>
      <c r="BX57" s="117" t="s">
        <v>5</v>
      </c>
      <c r="CL57" s="117" t="s">
        <v>1</v>
      </c>
      <c r="CM57" s="117" t="s">
        <v>77</v>
      </c>
    </row>
    <row r="58" s="5" customFormat="1" ht="16.5" customHeight="1">
      <c r="A58" s="105" t="s">
        <v>71</v>
      </c>
      <c r="B58" s="106"/>
      <c r="C58" s="107"/>
      <c r="D58" s="108" t="s">
        <v>84</v>
      </c>
      <c r="E58" s="108"/>
      <c r="F58" s="108"/>
      <c r="G58" s="108"/>
      <c r="H58" s="108"/>
      <c r="I58" s="109"/>
      <c r="J58" s="108" t="s">
        <v>85</v>
      </c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08"/>
      <c r="AD58" s="108"/>
      <c r="AE58" s="108"/>
      <c r="AF58" s="108"/>
      <c r="AG58" s="110">
        <f>'SO-02 - Přeložka plynovodu'!J30</f>
        <v>0</v>
      </c>
      <c r="AH58" s="109"/>
      <c r="AI58" s="109"/>
      <c r="AJ58" s="109"/>
      <c r="AK58" s="109"/>
      <c r="AL58" s="109"/>
      <c r="AM58" s="109"/>
      <c r="AN58" s="110">
        <f>SUM(AG58,AT58)</f>
        <v>0</v>
      </c>
      <c r="AO58" s="109"/>
      <c r="AP58" s="109"/>
      <c r="AQ58" s="111" t="s">
        <v>74</v>
      </c>
      <c r="AR58" s="112"/>
      <c r="AS58" s="118">
        <v>0</v>
      </c>
      <c r="AT58" s="119">
        <f>ROUND(SUM(AV58:AW58),2)</f>
        <v>0</v>
      </c>
      <c r="AU58" s="120">
        <f>'SO-02 - Přeložka plynovodu'!P81</f>
        <v>0</v>
      </c>
      <c r="AV58" s="119">
        <f>'SO-02 - Přeložka plynovodu'!J33</f>
        <v>0</v>
      </c>
      <c r="AW58" s="119">
        <f>'SO-02 - Přeložka plynovodu'!J34</f>
        <v>0</v>
      </c>
      <c r="AX58" s="119">
        <f>'SO-02 - Přeložka plynovodu'!J35</f>
        <v>0</v>
      </c>
      <c r="AY58" s="119">
        <f>'SO-02 - Přeložka plynovodu'!J36</f>
        <v>0</v>
      </c>
      <c r="AZ58" s="119">
        <f>'SO-02 - Přeložka plynovodu'!F33</f>
        <v>0</v>
      </c>
      <c r="BA58" s="119">
        <f>'SO-02 - Přeložka plynovodu'!F34</f>
        <v>0</v>
      </c>
      <c r="BB58" s="119">
        <f>'SO-02 - Přeložka plynovodu'!F35</f>
        <v>0</v>
      </c>
      <c r="BC58" s="119">
        <f>'SO-02 - Přeložka plynovodu'!F36</f>
        <v>0</v>
      </c>
      <c r="BD58" s="121">
        <f>'SO-02 - Přeložka plynovodu'!F37</f>
        <v>0</v>
      </c>
      <c r="BT58" s="117" t="s">
        <v>75</v>
      </c>
      <c r="BV58" s="117" t="s">
        <v>69</v>
      </c>
      <c r="BW58" s="117" t="s">
        <v>86</v>
      </c>
      <c r="BX58" s="117" t="s">
        <v>5</v>
      </c>
      <c r="CL58" s="117" t="s">
        <v>1</v>
      </c>
      <c r="CM58" s="117" t="s">
        <v>77</v>
      </c>
    </row>
    <row r="59" s="1" customFormat="1" ht="30" customHeight="1"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41"/>
    </row>
    <row r="60" s="1" customFormat="1" ht="6.96" customHeight="1">
      <c r="B60" s="55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41"/>
    </row>
  </sheetData>
  <sheetProtection sheet="1" formatColumns="0" formatRows="0" objects="1" scenarios="1" spinCount="100000" saltValue="4dVIfL9wyaHs8wEuAmHrciQI322gE7KdRnRJsxaOZnlSKqk5BYr3nyF8nHo1vVrr1JCN3TpCwFLClqo2Z1NhYQ==" hashValue="GoqeN/231ZmGvheFGAHboE6AaEZbm3jtGIWNJKOwYY5VjcutEyZZydzkJupLZXDS5zixFZpX11bvICHDsloOnA==" algorithmName="SHA-512" password="CC35"/>
  <mergeCells count="54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  <mergeCell ref="D58:H58"/>
    <mergeCell ref="J58:AF58"/>
  </mergeCells>
  <hyperlinks>
    <hyperlink ref="A55" location="'SO-00 - Vedlejší rozpočto...'!C2" display="/"/>
    <hyperlink ref="A56" location="'SO-01 - Úprava koryta'!C2" display="/"/>
    <hyperlink ref="A57" location="'SO-01a - Neinvestice'!C2" display="/"/>
    <hyperlink ref="A58" location="'SO-02 - Přeložka plynovodu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76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77</v>
      </c>
    </row>
    <row r="4" ht="24.96" customHeight="1">
      <c r="B4" s="18"/>
      <c r="D4" s="126" t="s">
        <v>87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7" t="s">
        <v>16</v>
      </c>
      <c r="L6" s="18"/>
    </row>
    <row r="7" ht="16.5" customHeight="1">
      <c r="B7" s="18"/>
      <c r="E7" s="128" t="str">
        <f>'Rekapitulace stavby'!K6</f>
        <v>Únanovka, ř. km 4,680 - 5,223, Těšetice, úprava koryta</v>
      </c>
      <c r="F7" s="127"/>
      <c r="G7" s="127"/>
      <c r="H7" s="127"/>
      <c r="L7" s="18"/>
    </row>
    <row r="8" s="1" customFormat="1" ht="12" customHeight="1">
      <c r="B8" s="41"/>
      <c r="D8" s="127" t="s">
        <v>88</v>
      </c>
      <c r="I8" s="129"/>
      <c r="L8" s="41"/>
    </row>
    <row r="9" s="1" customFormat="1" ht="36.96" customHeight="1">
      <c r="B9" s="41"/>
      <c r="E9" s="130" t="s">
        <v>89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18</v>
      </c>
      <c r="F11" s="15" t="s">
        <v>1</v>
      </c>
      <c r="I11" s="131" t="s">
        <v>19</v>
      </c>
      <c r="J11" s="15" t="s">
        <v>1</v>
      </c>
      <c r="L11" s="41"/>
    </row>
    <row r="12" s="1" customFormat="1" ht="12" customHeight="1">
      <c r="B12" s="41"/>
      <c r="D12" s="127" t="s">
        <v>20</v>
      </c>
      <c r="F12" s="15" t="s">
        <v>21</v>
      </c>
      <c r="I12" s="131" t="s">
        <v>22</v>
      </c>
      <c r="J12" s="132" t="str">
        <f>'Rekapitulace stavby'!AN8</f>
        <v>15. 3. 2019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24</v>
      </c>
      <c r="I14" s="131" t="s">
        <v>25</v>
      </c>
      <c r="J14" s="15" t="str">
        <f>IF('Rekapitulace stavby'!AN10="","",'Rekapitulace stavby'!AN10)</f>
        <v/>
      </c>
      <c r="L14" s="41"/>
    </row>
    <row r="15" s="1" customFormat="1" ht="18" customHeight="1">
      <c r="B15" s="41"/>
      <c r="E15" s="15" t="str">
        <f>IF('Rekapitulace stavby'!E11="","",'Rekapitulace stavby'!E11)</f>
        <v xml:space="preserve"> </v>
      </c>
      <c r="I15" s="131" t="s">
        <v>26</v>
      </c>
      <c r="J15" s="15" t="str">
        <f>IF('Rekapitulace stavby'!AN11="","",'Rekapitulace stavby'!AN11)</f>
        <v/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27</v>
      </c>
      <c r="I17" s="131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26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29</v>
      </c>
      <c r="I20" s="131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31" t="s">
        <v>26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31</v>
      </c>
      <c r="I23" s="131" t="s">
        <v>25</v>
      </c>
      <c r="J23" s="15" t="str">
        <f>IF('Rekapitulace stavby'!AN19="","",'Rekapitulace stavby'!AN19)</f>
        <v/>
      </c>
      <c r="L23" s="41"/>
    </row>
    <row r="24" s="1" customFormat="1" ht="18" customHeight="1">
      <c r="B24" s="41"/>
      <c r="E24" s="15" t="str">
        <f>IF('Rekapitulace stavby'!E20="","",'Rekapitulace stavby'!E20)</f>
        <v xml:space="preserve"> </v>
      </c>
      <c r="I24" s="131" t="s">
        <v>26</v>
      </c>
      <c r="J24" s="15" t="str">
        <f>IF('Rekapitulace stavby'!AN20="","",'Rekapitulace stavby'!AN20)</f>
        <v/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32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33</v>
      </c>
      <c r="I30" s="129"/>
      <c r="J30" s="138">
        <f>ROUND(J86,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35</v>
      </c>
      <c r="I32" s="140" t="s">
        <v>34</v>
      </c>
      <c r="J32" s="139" t="s">
        <v>36</v>
      </c>
      <c r="L32" s="41"/>
    </row>
    <row r="33" s="1" customFormat="1" ht="14.4" customHeight="1">
      <c r="B33" s="41"/>
      <c r="D33" s="127" t="s">
        <v>37</v>
      </c>
      <c r="E33" s="127" t="s">
        <v>38</v>
      </c>
      <c r="F33" s="141">
        <f>ROUND((SUM(BE86:BE141)),  2)</f>
        <v>0</v>
      </c>
      <c r="I33" s="142">
        <v>0.20999999999999999</v>
      </c>
      <c r="J33" s="141">
        <f>ROUND(((SUM(BE86:BE141))*I33),  2)</f>
        <v>0</v>
      </c>
      <c r="L33" s="41"/>
    </row>
    <row r="34" s="1" customFormat="1" ht="14.4" customHeight="1">
      <c r="B34" s="41"/>
      <c r="E34" s="127" t="s">
        <v>39</v>
      </c>
      <c r="F34" s="141">
        <f>ROUND((SUM(BF86:BF141)),  2)</f>
        <v>0</v>
      </c>
      <c r="I34" s="142">
        <v>0.14999999999999999</v>
      </c>
      <c r="J34" s="141">
        <f>ROUND(((SUM(BF86:BF141))*I34),  2)</f>
        <v>0</v>
      </c>
      <c r="L34" s="41"/>
    </row>
    <row r="35" hidden="1" s="1" customFormat="1" ht="14.4" customHeight="1">
      <c r="B35" s="41"/>
      <c r="E35" s="127" t="s">
        <v>40</v>
      </c>
      <c r="F35" s="141">
        <f>ROUND((SUM(BG86:BG141)),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41</v>
      </c>
      <c r="F36" s="141">
        <f>ROUND((SUM(BH86:BH141)),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42</v>
      </c>
      <c r="F37" s="141">
        <f>ROUND((SUM(BI86:BI141)),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43</v>
      </c>
      <c r="E39" s="145"/>
      <c r="F39" s="145"/>
      <c r="G39" s="146" t="s">
        <v>44</v>
      </c>
      <c r="H39" s="147" t="s">
        <v>45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90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>Únanovka, ř. km 4,680 - 5,223, Těšetice, úprava koryta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88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SO-00 - Vedlejší rozpočtové náklady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 xml:space="preserve"> </v>
      </c>
      <c r="G52" s="37"/>
      <c r="H52" s="37"/>
      <c r="I52" s="131" t="s">
        <v>22</v>
      </c>
      <c r="J52" s="65" t="str">
        <f>IF(J12="","",J12)</f>
        <v>15. 3. 2019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 xml:space="preserve"> </v>
      </c>
      <c r="G54" s="37"/>
      <c r="H54" s="37"/>
      <c r="I54" s="131" t="s">
        <v>29</v>
      </c>
      <c r="J54" s="34" t="str">
        <f>E21</f>
        <v xml:space="preserve"> </v>
      </c>
      <c r="K54" s="37"/>
      <c r="L54" s="41"/>
    </row>
    <row r="55" s="1" customFormat="1" ht="13.65" customHeight="1">
      <c r="B55" s="36"/>
      <c r="C55" s="30" t="s">
        <v>27</v>
      </c>
      <c r="D55" s="37"/>
      <c r="E55" s="37"/>
      <c r="F55" s="25" t="str">
        <f>IF(E18="","",E18)</f>
        <v>Vyplň údaj</v>
      </c>
      <c r="G55" s="37"/>
      <c r="H55" s="37"/>
      <c r="I55" s="131" t="s">
        <v>31</v>
      </c>
      <c r="J55" s="34" t="str">
        <f>E24</f>
        <v xml:space="preserve"> 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91</v>
      </c>
      <c r="D57" s="159"/>
      <c r="E57" s="159"/>
      <c r="F57" s="159"/>
      <c r="G57" s="159"/>
      <c r="H57" s="159"/>
      <c r="I57" s="160"/>
      <c r="J57" s="161" t="s">
        <v>92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93</v>
      </c>
      <c r="D59" s="37"/>
      <c r="E59" s="37"/>
      <c r="F59" s="37"/>
      <c r="G59" s="37"/>
      <c r="H59" s="37"/>
      <c r="I59" s="129"/>
      <c r="J59" s="96">
        <f>J86</f>
        <v>0</v>
      </c>
      <c r="K59" s="37"/>
      <c r="L59" s="41"/>
      <c r="AU59" s="15" t="s">
        <v>94</v>
      </c>
    </row>
    <row r="60" s="7" customFormat="1" ht="24.96" customHeight="1">
      <c r="B60" s="163"/>
      <c r="C60" s="164"/>
      <c r="D60" s="165" t="s">
        <v>95</v>
      </c>
      <c r="E60" s="166"/>
      <c r="F60" s="166"/>
      <c r="G60" s="166"/>
      <c r="H60" s="166"/>
      <c r="I60" s="167"/>
      <c r="J60" s="168">
        <f>J87</f>
        <v>0</v>
      </c>
      <c r="K60" s="164"/>
      <c r="L60" s="169"/>
    </row>
    <row r="61" s="8" customFormat="1" ht="19.92" customHeight="1">
      <c r="B61" s="170"/>
      <c r="C61" s="171"/>
      <c r="D61" s="172" t="s">
        <v>96</v>
      </c>
      <c r="E61" s="173"/>
      <c r="F61" s="173"/>
      <c r="G61" s="173"/>
      <c r="H61" s="173"/>
      <c r="I61" s="174"/>
      <c r="J61" s="175">
        <f>J88</f>
        <v>0</v>
      </c>
      <c r="K61" s="171"/>
      <c r="L61" s="176"/>
    </row>
    <row r="62" s="8" customFormat="1" ht="19.92" customHeight="1">
      <c r="B62" s="170"/>
      <c r="C62" s="171"/>
      <c r="D62" s="172" t="s">
        <v>97</v>
      </c>
      <c r="E62" s="173"/>
      <c r="F62" s="173"/>
      <c r="G62" s="173"/>
      <c r="H62" s="173"/>
      <c r="I62" s="174"/>
      <c r="J62" s="175">
        <f>J98</f>
        <v>0</v>
      </c>
      <c r="K62" s="171"/>
      <c r="L62" s="176"/>
    </row>
    <row r="63" s="8" customFormat="1" ht="19.92" customHeight="1">
      <c r="B63" s="170"/>
      <c r="C63" s="171"/>
      <c r="D63" s="172" t="s">
        <v>98</v>
      </c>
      <c r="E63" s="173"/>
      <c r="F63" s="173"/>
      <c r="G63" s="173"/>
      <c r="H63" s="173"/>
      <c r="I63" s="174"/>
      <c r="J63" s="175">
        <f>J101</f>
        <v>0</v>
      </c>
      <c r="K63" s="171"/>
      <c r="L63" s="176"/>
    </row>
    <row r="64" s="8" customFormat="1" ht="19.92" customHeight="1">
      <c r="B64" s="170"/>
      <c r="C64" s="171"/>
      <c r="D64" s="172" t="s">
        <v>99</v>
      </c>
      <c r="E64" s="173"/>
      <c r="F64" s="173"/>
      <c r="G64" s="173"/>
      <c r="H64" s="173"/>
      <c r="I64" s="174"/>
      <c r="J64" s="175">
        <f>J111</f>
        <v>0</v>
      </c>
      <c r="K64" s="171"/>
      <c r="L64" s="176"/>
    </row>
    <row r="65" s="8" customFormat="1" ht="19.92" customHeight="1">
      <c r="B65" s="170"/>
      <c r="C65" s="171"/>
      <c r="D65" s="172" t="s">
        <v>100</v>
      </c>
      <c r="E65" s="173"/>
      <c r="F65" s="173"/>
      <c r="G65" s="173"/>
      <c r="H65" s="173"/>
      <c r="I65" s="174"/>
      <c r="J65" s="175">
        <f>J118</f>
        <v>0</v>
      </c>
      <c r="K65" s="171"/>
      <c r="L65" s="176"/>
    </row>
    <row r="66" s="8" customFormat="1" ht="19.92" customHeight="1">
      <c r="B66" s="170"/>
      <c r="C66" s="171"/>
      <c r="D66" s="172" t="s">
        <v>101</v>
      </c>
      <c r="E66" s="173"/>
      <c r="F66" s="173"/>
      <c r="G66" s="173"/>
      <c r="H66" s="173"/>
      <c r="I66" s="174"/>
      <c r="J66" s="175">
        <f>J123</f>
        <v>0</v>
      </c>
      <c r="K66" s="171"/>
      <c r="L66" s="176"/>
    </row>
    <row r="67" s="1" customFormat="1" ht="21.84" customHeight="1">
      <c r="B67" s="36"/>
      <c r="C67" s="37"/>
      <c r="D67" s="37"/>
      <c r="E67" s="37"/>
      <c r="F67" s="37"/>
      <c r="G67" s="37"/>
      <c r="H67" s="37"/>
      <c r="I67" s="129"/>
      <c r="J67" s="37"/>
      <c r="K67" s="37"/>
      <c r="L67" s="41"/>
    </row>
    <row r="68" s="1" customFormat="1" ht="6.96" customHeight="1">
      <c r="B68" s="55"/>
      <c r="C68" s="56"/>
      <c r="D68" s="56"/>
      <c r="E68" s="56"/>
      <c r="F68" s="56"/>
      <c r="G68" s="56"/>
      <c r="H68" s="56"/>
      <c r="I68" s="153"/>
      <c r="J68" s="56"/>
      <c r="K68" s="56"/>
      <c r="L68" s="41"/>
    </row>
    <row r="72" s="1" customFormat="1" ht="6.96" customHeight="1">
      <c r="B72" s="57"/>
      <c r="C72" s="58"/>
      <c r="D72" s="58"/>
      <c r="E72" s="58"/>
      <c r="F72" s="58"/>
      <c r="G72" s="58"/>
      <c r="H72" s="58"/>
      <c r="I72" s="156"/>
      <c r="J72" s="58"/>
      <c r="K72" s="58"/>
      <c r="L72" s="41"/>
    </row>
    <row r="73" s="1" customFormat="1" ht="24.96" customHeight="1">
      <c r="B73" s="36"/>
      <c r="C73" s="21" t="s">
        <v>102</v>
      </c>
      <c r="D73" s="37"/>
      <c r="E73" s="37"/>
      <c r="F73" s="37"/>
      <c r="G73" s="37"/>
      <c r="H73" s="37"/>
      <c r="I73" s="129"/>
      <c r="J73" s="37"/>
      <c r="K73" s="37"/>
      <c r="L73" s="41"/>
    </row>
    <row r="74" s="1" customFormat="1" ht="6.96" customHeight="1">
      <c r="B74" s="36"/>
      <c r="C74" s="37"/>
      <c r="D74" s="37"/>
      <c r="E74" s="37"/>
      <c r="F74" s="37"/>
      <c r="G74" s="37"/>
      <c r="H74" s="37"/>
      <c r="I74" s="129"/>
      <c r="J74" s="37"/>
      <c r="K74" s="37"/>
      <c r="L74" s="41"/>
    </row>
    <row r="75" s="1" customFormat="1" ht="12" customHeight="1">
      <c r="B75" s="36"/>
      <c r="C75" s="30" t="s">
        <v>16</v>
      </c>
      <c r="D75" s="37"/>
      <c r="E75" s="37"/>
      <c r="F75" s="37"/>
      <c r="G75" s="37"/>
      <c r="H75" s="37"/>
      <c r="I75" s="129"/>
      <c r="J75" s="37"/>
      <c r="K75" s="37"/>
      <c r="L75" s="41"/>
    </row>
    <row r="76" s="1" customFormat="1" ht="16.5" customHeight="1">
      <c r="B76" s="36"/>
      <c r="C76" s="37"/>
      <c r="D76" s="37"/>
      <c r="E76" s="157" t="str">
        <f>E7</f>
        <v>Únanovka, ř. km 4,680 - 5,223, Těšetice, úprava koryta</v>
      </c>
      <c r="F76" s="30"/>
      <c r="G76" s="30"/>
      <c r="H76" s="30"/>
      <c r="I76" s="129"/>
      <c r="J76" s="37"/>
      <c r="K76" s="37"/>
      <c r="L76" s="41"/>
    </row>
    <row r="77" s="1" customFormat="1" ht="12" customHeight="1">
      <c r="B77" s="36"/>
      <c r="C77" s="30" t="s">
        <v>88</v>
      </c>
      <c r="D77" s="37"/>
      <c r="E77" s="37"/>
      <c r="F77" s="37"/>
      <c r="G77" s="37"/>
      <c r="H77" s="37"/>
      <c r="I77" s="129"/>
      <c r="J77" s="37"/>
      <c r="K77" s="37"/>
      <c r="L77" s="41"/>
    </row>
    <row r="78" s="1" customFormat="1" ht="16.5" customHeight="1">
      <c r="B78" s="36"/>
      <c r="C78" s="37"/>
      <c r="D78" s="37"/>
      <c r="E78" s="62" t="str">
        <f>E9</f>
        <v>SO-00 - Vedlejší rozpočtové náklady</v>
      </c>
      <c r="F78" s="37"/>
      <c r="G78" s="37"/>
      <c r="H78" s="37"/>
      <c r="I78" s="129"/>
      <c r="J78" s="37"/>
      <c r="K78" s="37"/>
      <c r="L78" s="41"/>
    </row>
    <row r="79" s="1" customFormat="1" ht="6.96" customHeight="1">
      <c r="B79" s="36"/>
      <c r="C79" s="37"/>
      <c r="D79" s="37"/>
      <c r="E79" s="37"/>
      <c r="F79" s="37"/>
      <c r="G79" s="37"/>
      <c r="H79" s="37"/>
      <c r="I79" s="129"/>
      <c r="J79" s="37"/>
      <c r="K79" s="37"/>
      <c r="L79" s="41"/>
    </row>
    <row r="80" s="1" customFormat="1" ht="12" customHeight="1">
      <c r="B80" s="36"/>
      <c r="C80" s="30" t="s">
        <v>20</v>
      </c>
      <c r="D80" s="37"/>
      <c r="E80" s="37"/>
      <c r="F80" s="25" t="str">
        <f>F12</f>
        <v xml:space="preserve"> </v>
      </c>
      <c r="G80" s="37"/>
      <c r="H80" s="37"/>
      <c r="I80" s="131" t="s">
        <v>22</v>
      </c>
      <c r="J80" s="65" t="str">
        <f>IF(J12="","",J12)</f>
        <v>15. 3. 2019</v>
      </c>
      <c r="K80" s="37"/>
      <c r="L80" s="41"/>
    </row>
    <row r="81" s="1" customFormat="1" ht="6.96" customHeight="1">
      <c r="B81" s="36"/>
      <c r="C81" s="37"/>
      <c r="D81" s="37"/>
      <c r="E81" s="37"/>
      <c r="F81" s="37"/>
      <c r="G81" s="37"/>
      <c r="H81" s="37"/>
      <c r="I81" s="129"/>
      <c r="J81" s="37"/>
      <c r="K81" s="37"/>
      <c r="L81" s="41"/>
    </row>
    <row r="82" s="1" customFormat="1" ht="13.65" customHeight="1">
      <c r="B82" s="36"/>
      <c r="C82" s="30" t="s">
        <v>24</v>
      </c>
      <c r="D82" s="37"/>
      <c r="E82" s="37"/>
      <c r="F82" s="25" t="str">
        <f>E15</f>
        <v xml:space="preserve"> </v>
      </c>
      <c r="G82" s="37"/>
      <c r="H82" s="37"/>
      <c r="I82" s="131" t="s">
        <v>29</v>
      </c>
      <c r="J82" s="34" t="str">
        <f>E21</f>
        <v xml:space="preserve"> </v>
      </c>
      <c r="K82" s="37"/>
      <c r="L82" s="41"/>
    </row>
    <row r="83" s="1" customFormat="1" ht="13.65" customHeight="1">
      <c r="B83" s="36"/>
      <c r="C83" s="30" t="s">
        <v>27</v>
      </c>
      <c r="D83" s="37"/>
      <c r="E83" s="37"/>
      <c r="F83" s="25" t="str">
        <f>IF(E18="","",E18)</f>
        <v>Vyplň údaj</v>
      </c>
      <c r="G83" s="37"/>
      <c r="H83" s="37"/>
      <c r="I83" s="131" t="s">
        <v>31</v>
      </c>
      <c r="J83" s="34" t="str">
        <f>E24</f>
        <v xml:space="preserve"> </v>
      </c>
      <c r="K83" s="37"/>
      <c r="L83" s="41"/>
    </row>
    <row r="84" s="1" customFormat="1" ht="10.32" customHeight="1">
      <c r="B84" s="36"/>
      <c r="C84" s="37"/>
      <c r="D84" s="37"/>
      <c r="E84" s="37"/>
      <c r="F84" s="37"/>
      <c r="G84" s="37"/>
      <c r="H84" s="37"/>
      <c r="I84" s="129"/>
      <c r="J84" s="37"/>
      <c r="K84" s="37"/>
      <c r="L84" s="41"/>
    </row>
    <row r="85" s="9" customFormat="1" ht="29.28" customHeight="1">
      <c r="B85" s="177"/>
      <c r="C85" s="178" t="s">
        <v>103</v>
      </c>
      <c r="D85" s="179" t="s">
        <v>52</v>
      </c>
      <c r="E85" s="179" t="s">
        <v>48</v>
      </c>
      <c r="F85" s="179" t="s">
        <v>49</v>
      </c>
      <c r="G85" s="179" t="s">
        <v>104</v>
      </c>
      <c r="H85" s="179" t="s">
        <v>105</v>
      </c>
      <c r="I85" s="180" t="s">
        <v>106</v>
      </c>
      <c r="J85" s="179" t="s">
        <v>92</v>
      </c>
      <c r="K85" s="181" t="s">
        <v>107</v>
      </c>
      <c r="L85" s="182"/>
      <c r="M85" s="86" t="s">
        <v>1</v>
      </c>
      <c r="N85" s="87" t="s">
        <v>37</v>
      </c>
      <c r="O85" s="87" t="s">
        <v>108</v>
      </c>
      <c r="P85" s="87" t="s">
        <v>109</v>
      </c>
      <c r="Q85" s="87" t="s">
        <v>110</v>
      </c>
      <c r="R85" s="87" t="s">
        <v>111</v>
      </c>
      <c r="S85" s="87" t="s">
        <v>112</v>
      </c>
      <c r="T85" s="88" t="s">
        <v>113</v>
      </c>
    </row>
    <row r="86" s="1" customFormat="1" ht="22.8" customHeight="1">
      <c r="B86" s="36"/>
      <c r="C86" s="93" t="s">
        <v>114</v>
      </c>
      <c r="D86" s="37"/>
      <c r="E86" s="37"/>
      <c r="F86" s="37"/>
      <c r="G86" s="37"/>
      <c r="H86" s="37"/>
      <c r="I86" s="129"/>
      <c r="J86" s="183">
        <f>BK86</f>
        <v>0</v>
      </c>
      <c r="K86" s="37"/>
      <c r="L86" s="41"/>
      <c r="M86" s="89"/>
      <c r="N86" s="90"/>
      <c r="O86" s="90"/>
      <c r="P86" s="184">
        <f>P87</f>
        <v>0</v>
      </c>
      <c r="Q86" s="90"/>
      <c r="R86" s="184">
        <f>R87</f>
        <v>0</v>
      </c>
      <c r="S86" s="90"/>
      <c r="T86" s="185">
        <f>T87</f>
        <v>0.02</v>
      </c>
      <c r="AT86" s="15" t="s">
        <v>66</v>
      </c>
      <c r="AU86" s="15" t="s">
        <v>94</v>
      </c>
      <c r="BK86" s="186">
        <f>BK87</f>
        <v>0</v>
      </c>
    </row>
    <row r="87" s="10" customFormat="1" ht="25.92" customHeight="1">
      <c r="B87" s="187"/>
      <c r="C87" s="188"/>
      <c r="D87" s="189" t="s">
        <v>66</v>
      </c>
      <c r="E87" s="190" t="s">
        <v>115</v>
      </c>
      <c r="F87" s="190" t="s">
        <v>73</v>
      </c>
      <c r="G87" s="188"/>
      <c r="H87" s="188"/>
      <c r="I87" s="191"/>
      <c r="J87" s="192">
        <f>BK87</f>
        <v>0</v>
      </c>
      <c r="K87" s="188"/>
      <c r="L87" s="193"/>
      <c r="M87" s="194"/>
      <c r="N87" s="195"/>
      <c r="O87" s="195"/>
      <c r="P87" s="196">
        <f>P88+P98+P101+P111+P118+P123</f>
        <v>0</v>
      </c>
      <c r="Q87" s="195"/>
      <c r="R87" s="196">
        <f>R88+R98+R101+R111+R118+R123</f>
        <v>0</v>
      </c>
      <c r="S87" s="195"/>
      <c r="T87" s="197">
        <f>T88+T98+T101+T111+T118+T123</f>
        <v>0.02</v>
      </c>
      <c r="AR87" s="198" t="s">
        <v>116</v>
      </c>
      <c r="AT87" s="199" t="s">
        <v>66</v>
      </c>
      <c r="AU87" s="199" t="s">
        <v>67</v>
      </c>
      <c r="AY87" s="198" t="s">
        <v>117</v>
      </c>
      <c r="BK87" s="200">
        <f>BK88+BK98+BK101+BK111+BK118+BK123</f>
        <v>0</v>
      </c>
    </row>
    <row r="88" s="10" customFormat="1" ht="22.8" customHeight="1">
      <c r="B88" s="187"/>
      <c r="C88" s="188"/>
      <c r="D88" s="189" t="s">
        <v>66</v>
      </c>
      <c r="E88" s="201" t="s">
        <v>118</v>
      </c>
      <c r="F88" s="201" t="s">
        <v>119</v>
      </c>
      <c r="G88" s="188"/>
      <c r="H88" s="188"/>
      <c r="I88" s="191"/>
      <c r="J88" s="202">
        <f>BK88</f>
        <v>0</v>
      </c>
      <c r="K88" s="188"/>
      <c r="L88" s="193"/>
      <c r="M88" s="194"/>
      <c r="N88" s="195"/>
      <c r="O88" s="195"/>
      <c r="P88" s="196">
        <f>SUM(P89:P97)</f>
        <v>0</v>
      </c>
      <c r="Q88" s="195"/>
      <c r="R88" s="196">
        <f>SUM(R89:R97)</f>
        <v>0</v>
      </c>
      <c r="S88" s="195"/>
      <c r="T88" s="197">
        <f>SUM(T89:T97)</f>
        <v>0</v>
      </c>
      <c r="AR88" s="198" t="s">
        <v>116</v>
      </c>
      <c r="AT88" s="199" t="s">
        <v>66</v>
      </c>
      <c r="AU88" s="199" t="s">
        <v>75</v>
      </c>
      <c r="AY88" s="198" t="s">
        <v>117</v>
      </c>
      <c r="BK88" s="200">
        <f>SUM(BK89:BK97)</f>
        <v>0</v>
      </c>
    </row>
    <row r="89" s="1" customFormat="1" ht="16.5" customHeight="1">
      <c r="B89" s="36"/>
      <c r="C89" s="203" t="s">
        <v>75</v>
      </c>
      <c r="D89" s="203" t="s">
        <v>120</v>
      </c>
      <c r="E89" s="204" t="s">
        <v>121</v>
      </c>
      <c r="F89" s="205" t="s">
        <v>122</v>
      </c>
      <c r="G89" s="206" t="s">
        <v>123</v>
      </c>
      <c r="H89" s="207">
        <v>1</v>
      </c>
      <c r="I89" s="208"/>
      <c r="J89" s="209">
        <f>ROUND(I89*H89,2)</f>
        <v>0</v>
      </c>
      <c r="K89" s="205" t="s">
        <v>124</v>
      </c>
      <c r="L89" s="41"/>
      <c r="M89" s="210" t="s">
        <v>1</v>
      </c>
      <c r="N89" s="211" t="s">
        <v>38</v>
      </c>
      <c r="O89" s="77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AR89" s="15" t="s">
        <v>125</v>
      </c>
      <c r="AT89" s="15" t="s">
        <v>120</v>
      </c>
      <c r="AU89" s="15" t="s">
        <v>77</v>
      </c>
      <c r="AY89" s="15" t="s">
        <v>117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5" t="s">
        <v>75</v>
      </c>
      <c r="BK89" s="214">
        <f>ROUND(I89*H89,2)</f>
        <v>0</v>
      </c>
      <c r="BL89" s="15" t="s">
        <v>125</v>
      </c>
      <c r="BM89" s="15" t="s">
        <v>126</v>
      </c>
    </row>
    <row r="90" s="11" customFormat="1">
      <c r="B90" s="215"/>
      <c r="C90" s="216"/>
      <c r="D90" s="217" t="s">
        <v>127</v>
      </c>
      <c r="E90" s="218" t="s">
        <v>1</v>
      </c>
      <c r="F90" s="219" t="s">
        <v>75</v>
      </c>
      <c r="G90" s="216"/>
      <c r="H90" s="220">
        <v>1</v>
      </c>
      <c r="I90" s="221"/>
      <c r="J90" s="216"/>
      <c r="K90" s="216"/>
      <c r="L90" s="222"/>
      <c r="M90" s="223"/>
      <c r="N90" s="224"/>
      <c r="O90" s="224"/>
      <c r="P90" s="224"/>
      <c r="Q90" s="224"/>
      <c r="R90" s="224"/>
      <c r="S90" s="224"/>
      <c r="T90" s="225"/>
      <c r="AT90" s="226" t="s">
        <v>127</v>
      </c>
      <c r="AU90" s="226" t="s">
        <v>77</v>
      </c>
      <c r="AV90" s="11" t="s">
        <v>77</v>
      </c>
      <c r="AW90" s="11" t="s">
        <v>30</v>
      </c>
      <c r="AX90" s="11" t="s">
        <v>75</v>
      </c>
      <c r="AY90" s="226" t="s">
        <v>117</v>
      </c>
    </row>
    <row r="91" s="1" customFormat="1" ht="16.5" customHeight="1">
      <c r="B91" s="36"/>
      <c r="C91" s="203" t="s">
        <v>77</v>
      </c>
      <c r="D91" s="203" t="s">
        <v>120</v>
      </c>
      <c r="E91" s="204" t="s">
        <v>128</v>
      </c>
      <c r="F91" s="205" t="s">
        <v>129</v>
      </c>
      <c r="G91" s="206" t="s">
        <v>130</v>
      </c>
      <c r="H91" s="207">
        <v>1</v>
      </c>
      <c r="I91" s="208"/>
      <c r="J91" s="209">
        <f>ROUND(I91*H91,2)</f>
        <v>0</v>
      </c>
      <c r="K91" s="205" t="s">
        <v>124</v>
      </c>
      <c r="L91" s="41"/>
      <c r="M91" s="210" t="s">
        <v>1</v>
      </c>
      <c r="N91" s="211" t="s">
        <v>38</v>
      </c>
      <c r="O91" s="77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AR91" s="15" t="s">
        <v>125</v>
      </c>
      <c r="AT91" s="15" t="s">
        <v>120</v>
      </c>
      <c r="AU91" s="15" t="s">
        <v>77</v>
      </c>
      <c r="AY91" s="15" t="s">
        <v>117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5" t="s">
        <v>75</v>
      </c>
      <c r="BK91" s="214">
        <f>ROUND(I91*H91,2)</f>
        <v>0</v>
      </c>
      <c r="BL91" s="15" t="s">
        <v>125</v>
      </c>
      <c r="BM91" s="15" t="s">
        <v>131</v>
      </c>
    </row>
    <row r="92" s="1" customFormat="1" ht="22.5" customHeight="1">
      <c r="B92" s="36"/>
      <c r="C92" s="203" t="s">
        <v>132</v>
      </c>
      <c r="D92" s="203" t="s">
        <v>120</v>
      </c>
      <c r="E92" s="204" t="s">
        <v>133</v>
      </c>
      <c r="F92" s="205" t="s">
        <v>134</v>
      </c>
      <c r="G92" s="206" t="s">
        <v>130</v>
      </c>
      <c r="H92" s="207">
        <v>1</v>
      </c>
      <c r="I92" s="208"/>
      <c r="J92" s="209">
        <f>ROUND(I92*H92,2)</f>
        <v>0</v>
      </c>
      <c r="K92" s="205" t="s">
        <v>124</v>
      </c>
      <c r="L92" s="41"/>
      <c r="M92" s="210" t="s">
        <v>1</v>
      </c>
      <c r="N92" s="211" t="s">
        <v>38</v>
      </c>
      <c r="O92" s="77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AR92" s="15" t="s">
        <v>125</v>
      </c>
      <c r="AT92" s="15" t="s">
        <v>120</v>
      </c>
      <c r="AU92" s="15" t="s">
        <v>77</v>
      </c>
      <c r="AY92" s="15" t="s">
        <v>117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5" t="s">
        <v>75</v>
      </c>
      <c r="BK92" s="214">
        <f>ROUND(I92*H92,2)</f>
        <v>0</v>
      </c>
      <c r="BL92" s="15" t="s">
        <v>125</v>
      </c>
      <c r="BM92" s="15" t="s">
        <v>135</v>
      </c>
    </row>
    <row r="93" s="1" customFormat="1" ht="22.5" customHeight="1">
      <c r="B93" s="36"/>
      <c r="C93" s="203" t="s">
        <v>136</v>
      </c>
      <c r="D93" s="203" t="s">
        <v>120</v>
      </c>
      <c r="E93" s="204" t="s">
        <v>137</v>
      </c>
      <c r="F93" s="205" t="s">
        <v>138</v>
      </c>
      <c r="G93" s="206" t="s">
        <v>130</v>
      </c>
      <c r="H93" s="207">
        <v>1</v>
      </c>
      <c r="I93" s="208"/>
      <c r="J93" s="209">
        <f>ROUND(I93*H93,2)</f>
        <v>0</v>
      </c>
      <c r="K93" s="205" t="s">
        <v>124</v>
      </c>
      <c r="L93" s="41"/>
      <c r="M93" s="210" t="s">
        <v>1</v>
      </c>
      <c r="N93" s="211" t="s">
        <v>38</v>
      </c>
      <c r="O93" s="77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AR93" s="15" t="s">
        <v>125</v>
      </c>
      <c r="AT93" s="15" t="s">
        <v>120</v>
      </c>
      <c r="AU93" s="15" t="s">
        <v>77</v>
      </c>
      <c r="AY93" s="15" t="s">
        <v>117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5" t="s">
        <v>75</v>
      </c>
      <c r="BK93" s="214">
        <f>ROUND(I93*H93,2)</f>
        <v>0</v>
      </c>
      <c r="BL93" s="15" t="s">
        <v>125</v>
      </c>
      <c r="BM93" s="15" t="s">
        <v>139</v>
      </c>
    </row>
    <row r="94" s="1" customFormat="1" ht="16.5" customHeight="1">
      <c r="B94" s="36"/>
      <c r="C94" s="203" t="s">
        <v>116</v>
      </c>
      <c r="D94" s="203" t="s">
        <v>120</v>
      </c>
      <c r="E94" s="204" t="s">
        <v>140</v>
      </c>
      <c r="F94" s="205" t="s">
        <v>141</v>
      </c>
      <c r="G94" s="206" t="s">
        <v>130</v>
      </c>
      <c r="H94" s="207">
        <v>1</v>
      </c>
      <c r="I94" s="208"/>
      <c r="J94" s="209">
        <f>ROUND(I94*H94,2)</f>
        <v>0</v>
      </c>
      <c r="K94" s="205" t="s">
        <v>124</v>
      </c>
      <c r="L94" s="41"/>
      <c r="M94" s="210" t="s">
        <v>1</v>
      </c>
      <c r="N94" s="211" t="s">
        <v>38</v>
      </c>
      <c r="O94" s="77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AR94" s="15" t="s">
        <v>125</v>
      </c>
      <c r="AT94" s="15" t="s">
        <v>120</v>
      </c>
      <c r="AU94" s="15" t="s">
        <v>77</v>
      </c>
      <c r="AY94" s="15" t="s">
        <v>117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5" t="s">
        <v>75</v>
      </c>
      <c r="BK94" s="214">
        <f>ROUND(I94*H94,2)</f>
        <v>0</v>
      </c>
      <c r="BL94" s="15" t="s">
        <v>125</v>
      </c>
      <c r="BM94" s="15" t="s">
        <v>142</v>
      </c>
    </row>
    <row r="95" s="12" customFormat="1">
      <c r="B95" s="227"/>
      <c r="C95" s="228"/>
      <c r="D95" s="217" t="s">
        <v>127</v>
      </c>
      <c r="E95" s="229" t="s">
        <v>1</v>
      </c>
      <c r="F95" s="230" t="s">
        <v>143</v>
      </c>
      <c r="G95" s="228"/>
      <c r="H95" s="229" t="s">
        <v>1</v>
      </c>
      <c r="I95" s="231"/>
      <c r="J95" s="228"/>
      <c r="K95" s="228"/>
      <c r="L95" s="232"/>
      <c r="M95" s="233"/>
      <c r="N95" s="234"/>
      <c r="O95" s="234"/>
      <c r="P95" s="234"/>
      <c r="Q95" s="234"/>
      <c r="R95" s="234"/>
      <c r="S95" s="234"/>
      <c r="T95" s="235"/>
      <c r="AT95" s="236" t="s">
        <v>127</v>
      </c>
      <c r="AU95" s="236" t="s">
        <v>77</v>
      </c>
      <c r="AV95" s="12" t="s">
        <v>75</v>
      </c>
      <c r="AW95" s="12" t="s">
        <v>30</v>
      </c>
      <c r="AX95" s="12" t="s">
        <v>67</v>
      </c>
      <c r="AY95" s="236" t="s">
        <v>117</v>
      </c>
    </row>
    <row r="96" s="11" customFormat="1">
      <c r="B96" s="215"/>
      <c r="C96" s="216"/>
      <c r="D96" s="217" t="s">
        <v>127</v>
      </c>
      <c r="E96" s="218" t="s">
        <v>1</v>
      </c>
      <c r="F96" s="219" t="s">
        <v>75</v>
      </c>
      <c r="G96" s="216"/>
      <c r="H96" s="220">
        <v>1</v>
      </c>
      <c r="I96" s="221"/>
      <c r="J96" s="216"/>
      <c r="K96" s="216"/>
      <c r="L96" s="222"/>
      <c r="M96" s="223"/>
      <c r="N96" s="224"/>
      <c r="O96" s="224"/>
      <c r="P96" s="224"/>
      <c r="Q96" s="224"/>
      <c r="R96" s="224"/>
      <c r="S96" s="224"/>
      <c r="T96" s="225"/>
      <c r="AT96" s="226" t="s">
        <v>127</v>
      </c>
      <c r="AU96" s="226" t="s">
        <v>77</v>
      </c>
      <c r="AV96" s="11" t="s">
        <v>77</v>
      </c>
      <c r="AW96" s="11" t="s">
        <v>30</v>
      </c>
      <c r="AX96" s="11" t="s">
        <v>75</v>
      </c>
      <c r="AY96" s="226" t="s">
        <v>117</v>
      </c>
    </row>
    <row r="97" s="1" customFormat="1" ht="22.5" customHeight="1">
      <c r="B97" s="36"/>
      <c r="C97" s="203" t="s">
        <v>144</v>
      </c>
      <c r="D97" s="203" t="s">
        <v>120</v>
      </c>
      <c r="E97" s="204" t="s">
        <v>145</v>
      </c>
      <c r="F97" s="205" t="s">
        <v>146</v>
      </c>
      <c r="G97" s="206" t="s">
        <v>130</v>
      </c>
      <c r="H97" s="207">
        <v>1</v>
      </c>
      <c r="I97" s="208"/>
      <c r="J97" s="209">
        <f>ROUND(I97*H97,2)</f>
        <v>0</v>
      </c>
      <c r="K97" s="205" t="s">
        <v>124</v>
      </c>
      <c r="L97" s="41"/>
      <c r="M97" s="210" t="s">
        <v>1</v>
      </c>
      <c r="N97" s="211" t="s">
        <v>38</v>
      </c>
      <c r="O97" s="77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AR97" s="15" t="s">
        <v>125</v>
      </c>
      <c r="AT97" s="15" t="s">
        <v>120</v>
      </c>
      <c r="AU97" s="15" t="s">
        <v>77</v>
      </c>
      <c r="AY97" s="15" t="s">
        <v>117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5" t="s">
        <v>75</v>
      </c>
      <c r="BK97" s="214">
        <f>ROUND(I97*H97,2)</f>
        <v>0</v>
      </c>
      <c r="BL97" s="15" t="s">
        <v>125</v>
      </c>
      <c r="BM97" s="15" t="s">
        <v>147</v>
      </c>
    </row>
    <row r="98" s="10" customFormat="1" ht="22.8" customHeight="1">
      <c r="B98" s="187"/>
      <c r="C98" s="188"/>
      <c r="D98" s="189" t="s">
        <v>66</v>
      </c>
      <c r="E98" s="201" t="s">
        <v>148</v>
      </c>
      <c r="F98" s="201" t="s">
        <v>149</v>
      </c>
      <c r="G98" s="188"/>
      <c r="H98" s="188"/>
      <c r="I98" s="191"/>
      <c r="J98" s="202">
        <f>BK98</f>
        <v>0</v>
      </c>
      <c r="K98" s="188"/>
      <c r="L98" s="193"/>
      <c r="M98" s="194"/>
      <c r="N98" s="195"/>
      <c r="O98" s="195"/>
      <c r="P98" s="196">
        <f>SUM(P99:P100)</f>
        <v>0</v>
      </c>
      <c r="Q98" s="195"/>
      <c r="R98" s="196">
        <f>SUM(R99:R100)</f>
        <v>0</v>
      </c>
      <c r="S98" s="195"/>
      <c r="T98" s="197">
        <f>SUM(T99:T100)</f>
        <v>0</v>
      </c>
      <c r="AR98" s="198" t="s">
        <v>116</v>
      </c>
      <c r="AT98" s="199" t="s">
        <v>66</v>
      </c>
      <c r="AU98" s="199" t="s">
        <v>75</v>
      </c>
      <c r="AY98" s="198" t="s">
        <v>117</v>
      </c>
      <c r="BK98" s="200">
        <f>SUM(BK99:BK100)</f>
        <v>0</v>
      </c>
    </row>
    <row r="99" s="1" customFormat="1" ht="16.5" customHeight="1">
      <c r="B99" s="36"/>
      <c r="C99" s="203" t="s">
        <v>150</v>
      </c>
      <c r="D99" s="203" t="s">
        <v>120</v>
      </c>
      <c r="E99" s="204" t="s">
        <v>151</v>
      </c>
      <c r="F99" s="205" t="s">
        <v>152</v>
      </c>
      <c r="G99" s="206" t="s">
        <v>123</v>
      </c>
      <c r="H99" s="207">
        <v>1</v>
      </c>
      <c r="I99" s="208"/>
      <c r="J99" s="209">
        <f>ROUND(I99*H99,2)</f>
        <v>0</v>
      </c>
      <c r="K99" s="205" t="s">
        <v>124</v>
      </c>
      <c r="L99" s="41"/>
      <c r="M99" s="210" t="s">
        <v>1</v>
      </c>
      <c r="N99" s="211" t="s">
        <v>38</v>
      </c>
      <c r="O99" s="77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AR99" s="15" t="s">
        <v>125</v>
      </c>
      <c r="AT99" s="15" t="s">
        <v>120</v>
      </c>
      <c r="AU99" s="15" t="s">
        <v>77</v>
      </c>
      <c r="AY99" s="15" t="s">
        <v>117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5" t="s">
        <v>75</v>
      </c>
      <c r="BK99" s="214">
        <f>ROUND(I99*H99,2)</f>
        <v>0</v>
      </c>
      <c r="BL99" s="15" t="s">
        <v>125</v>
      </c>
      <c r="BM99" s="15" t="s">
        <v>153</v>
      </c>
    </row>
    <row r="100" s="11" customFormat="1">
      <c r="B100" s="215"/>
      <c r="C100" s="216"/>
      <c r="D100" s="217" t="s">
        <v>127</v>
      </c>
      <c r="E100" s="218" t="s">
        <v>1</v>
      </c>
      <c r="F100" s="219" t="s">
        <v>75</v>
      </c>
      <c r="G100" s="216"/>
      <c r="H100" s="220">
        <v>1</v>
      </c>
      <c r="I100" s="221"/>
      <c r="J100" s="216"/>
      <c r="K100" s="216"/>
      <c r="L100" s="222"/>
      <c r="M100" s="223"/>
      <c r="N100" s="224"/>
      <c r="O100" s="224"/>
      <c r="P100" s="224"/>
      <c r="Q100" s="224"/>
      <c r="R100" s="224"/>
      <c r="S100" s="224"/>
      <c r="T100" s="225"/>
      <c r="AT100" s="226" t="s">
        <v>127</v>
      </c>
      <c r="AU100" s="226" t="s">
        <v>77</v>
      </c>
      <c r="AV100" s="11" t="s">
        <v>77</v>
      </c>
      <c r="AW100" s="11" t="s">
        <v>30</v>
      </c>
      <c r="AX100" s="11" t="s">
        <v>75</v>
      </c>
      <c r="AY100" s="226" t="s">
        <v>117</v>
      </c>
    </row>
    <row r="101" s="10" customFormat="1" ht="22.8" customHeight="1">
      <c r="B101" s="187"/>
      <c r="C101" s="188"/>
      <c r="D101" s="189" t="s">
        <v>66</v>
      </c>
      <c r="E101" s="201" t="s">
        <v>154</v>
      </c>
      <c r="F101" s="201" t="s">
        <v>155</v>
      </c>
      <c r="G101" s="188"/>
      <c r="H101" s="188"/>
      <c r="I101" s="191"/>
      <c r="J101" s="202">
        <f>BK101</f>
        <v>0</v>
      </c>
      <c r="K101" s="188"/>
      <c r="L101" s="193"/>
      <c r="M101" s="194"/>
      <c r="N101" s="195"/>
      <c r="O101" s="195"/>
      <c r="P101" s="196">
        <f>SUM(P102:P110)</f>
        <v>0</v>
      </c>
      <c r="Q101" s="195"/>
      <c r="R101" s="196">
        <f>SUM(R102:R110)</f>
        <v>0</v>
      </c>
      <c r="S101" s="195"/>
      <c r="T101" s="197">
        <f>SUM(T102:T110)</f>
        <v>0</v>
      </c>
      <c r="AR101" s="198" t="s">
        <v>116</v>
      </c>
      <c r="AT101" s="199" t="s">
        <v>66</v>
      </c>
      <c r="AU101" s="199" t="s">
        <v>75</v>
      </c>
      <c r="AY101" s="198" t="s">
        <v>117</v>
      </c>
      <c r="BK101" s="200">
        <f>SUM(BK102:BK110)</f>
        <v>0</v>
      </c>
    </row>
    <row r="102" s="1" customFormat="1" ht="16.5" customHeight="1">
      <c r="B102" s="36"/>
      <c r="C102" s="203" t="s">
        <v>156</v>
      </c>
      <c r="D102" s="203" t="s">
        <v>120</v>
      </c>
      <c r="E102" s="204" t="s">
        <v>157</v>
      </c>
      <c r="F102" s="205" t="s">
        <v>158</v>
      </c>
      <c r="G102" s="206" t="s">
        <v>130</v>
      </c>
      <c r="H102" s="207">
        <v>1</v>
      </c>
      <c r="I102" s="208"/>
      <c r="J102" s="209">
        <f>ROUND(I102*H102,2)</f>
        <v>0</v>
      </c>
      <c r="K102" s="205" t="s">
        <v>124</v>
      </c>
      <c r="L102" s="41"/>
      <c r="M102" s="210" t="s">
        <v>1</v>
      </c>
      <c r="N102" s="211" t="s">
        <v>38</v>
      </c>
      <c r="O102" s="77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AR102" s="15" t="s">
        <v>125</v>
      </c>
      <c r="AT102" s="15" t="s">
        <v>120</v>
      </c>
      <c r="AU102" s="15" t="s">
        <v>77</v>
      </c>
      <c r="AY102" s="15" t="s">
        <v>117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5" t="s">
        <v>75</v>
      </c>
      <c r="BK102" s="214">
        <f>ROUND(I102*H102,2)</f>
        <v>0</v>
      </c>
      <c r="BL102" s="15" t="s">
        <v>125</v>
      </c>
      <c r="BM102" s="15" t="s">
        <v>159</v>
      </c>
    </row>
    <row r="103" s="1" customFormat="1" ht="16.5" customHeight="1">
      <c r="B103" s="36"/>
      <c r="C103" s="203" t="s">
        <v>160</v>
      </c>
      <c r="D103" s="203" t="s">
        <v>120</v>
      </c>
      <c r="E103" s="204" t="s">
        <v>161</v>
      </c>
      <c r="F103" s="205" t="s">
        <v>162</v>
      </c>
      <c r="G103" s="206" t="s">
        <v>130</v>
      </c>
      <c r="H103" s="207">
        <v>1</v>
      </c>
      <c r="I103" s="208"/>
      <c r="J103" s="209">
        <f>ROUND(I103*H103,2)</f>
        <v>0</v>
      </c>
      <c r="K103" s="205" t="s">
        <v>124</v>
      </c>
      <c r="L103" s="41"/>
      <c r="M103" s="210" t="s">
        <v>1</v>
      </c>
      <c r="N103" s="211" t="s">
        <v>38</v>
      </c>
      <c r="O103" s="77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AR103" s="15" t="s">
        <v>125</v>
      </c>
      <c r="AT103" s="15" t="s">
        <v>120</v>
      </c>
      <c r="AU103" s="15" t="s">
        <v>77</v>
      </c>
      <c r="AY103" s="15" t="s">
        <v>117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5" t="s">
        <v>75</v>
      </c>
      <c r="BK103" s="214">
        <f>ROUND(I103*H103,2)</f>
        <v>0</v>
      </c>
      <c r="BL103" s="15" t="s">
        <v>125</v>
      </c>
      <c r="BM103" s="15" t="s">
        <v>163</v>
      </c>
    </row>
    <row r="104" s="12" customFormat="1">
      <c r="B104" s="227"/>
      <c r="C104" s="228"/>
      <c r="D104" s="217" t="s">
        <v>127</v>
      </c>
      <c r="E104" s="229" t="s">
        <v>1</v>
      </c>
      <c r="F104" s="230" t="s">
        <v>164</v>
      </c>
      <c r="G104" s="228"/>
      <c r="H104" s="229" t="s">
        <v>1</v>
      </c>
      <c r="I104" s="231"/>
      <c r="J104" s="228"/>
      <c r="K104" s="228"/>
      <c r="L104" s="232"/>
      <c r="M104" s="233"/>
      <c r="N104" s="234"/>
      <c r="O104" s="234"/>
      <c r="P104" s="234"/>
      <c r="Q104" s="234"/>
      <c r="R104" s="234"/>
      <c r="S104" s="234"/>
      <c r="T104" s="235"/>
      <c r="AT104" s="236" t="s">
        <v>127</v>
      </c>
      <c r="AU104" s="236" t="s">
        <v>77</v>
      </c>
      <c r="AV104" s="12" t="s">
        <v>75</v>
      </c>
      <c r="AW104" s="12" t="s">
        <v>30</v>
      </c>
      <c r="AX104" s="12" t="s">
        <v>67</v>
      </c>
      <c r="AY104" s="236" t="s">
        <v>117</v>
      </c>
    </row>
    <row r="105" s="11" customFormat="1">
      <c r="B105" s="215"/>
      <c r="C105" s="216"/>
      <c r="D105" s="217" t="s">
        <v>127</v>
      </c>
      <c r="E105" s="218" t="s">
        <v>1</v>
      </c>
      <c r="F105" s="219" t="s">
        <v>75</v>
      </c>
      <c r="G105" s="216"/>
      <c r="H105" s="220">
        <v>1</v>
      </c>
      <c r="I105" s="221"/>
      <c r="J105" s="216"/>
      <c r="K105" s="216"/>
      <c r="L105" s="222"/>
      <c r="M105" s="223"/>
      <c r="N105" s="224"/>
      <c r="O105" s="224"/>
      <c r="P105" s="224"/>
      <c r="Q105" s="224"/>
      <c r="R105" s="224"/>
      <c r="S105" s="224"/>
      <c r="T105" s="225"/>
      <c r="AT105" s="226" t="s">
        <v>127</v>
      </c>
      <c r="AU105" s="226" t="s">
        <v>77</v>
      </c>
      <c r="AV105" s="11" t="s">
        <v>77</v>
      </c>
      <c r="AW105" s="11" t="s">
        <v>30</v>
      </c>
      <c r="AX105" s="11" t="s">
        <v>75</v>
      </c>
      <c r="AY105" s="226" t="s">
        <v>117</v>
      </c>
    </row>
    <row r="106" s="1" customFormat="1" ht="16.5" customHeight="1">
      <c r="B106" s="36"/>
      <c r="C106" s="203" t="s">
        <v>165</v>
      </c>
      <c r="D106" s="203" t="s">
        <v>120</v>
      </c>
      <c r="E106" s="204" t="s">
        <v>166</v>
      </c>
      <c r="F106" s="205" t="s">
        <v>167</v>
      </c>
      <c r="G106" s="206" t="s">
        <v>130</v>
      </c>
      <c r="H106" s="207">
        <v>1</v>
      </c>
      <c r="I106" s="208"/>
      <c r="J106" s="209">
        <f>ROUND(I106*H106,2)</f>
        <v>0</v>
      </c>
      <c r="K106" s="205" t="s">
        <v>124</v>
      </c>
      <c r="L106" s="41"/>
      <c r="M106" s="210" t="s">
        <v>1</v>
      </c>
      <c r="N106" s="211" t="s">
        <v>38</v>
      </c>
      <c r="O106" s="77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AR106" s="15" t="s">
        <v>125</v>
      </c>
      <c r="AT106" s="15" t="s">
        <v>120</v>
      </c>
      <c r="AU106" s="15" t="s">
        <v>77</v>
      </c>
      <c r="AY106" s="15" t="s">
        <v>117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5" t="s">
        <v>75</v>
      </c>
      <c r="BK106" s="214">
        <f>ROUND(I106*H106,2)</f>
        <v>0</v>
      </c>
      <c r="BL106" s="15" t="s">
        <v>125</v>
      </c>
      <c r="BM106" s="15" t="s">
        <v>168</v>
      </c>
    </row>
    <row r="107" s="12" customFormat="1">
      <c r="B107" s="227"/>
      <c r="C107" s="228"/>
      <c r="D107" s="217" t="s">
        <v>127</v>
      </c>
      <c r="E107" s="229" t="s">
        <v>1</v>
      </c>
      <c r="F107" s="230" t="s">
        <v>169</v>
      </c>
      <c r="G107" s="228"/>
      <c r="H107" s="229" t="s">
        <v>1</v>
      </c>
      <c r="I107" s="231"/>
      <c r="J107" s="228"/>
      <c r="K107" s="228"/>
      <c r="L107" s="232"/>
      <c r="M107" s="233"/>
      <c r="N107" s="234"/>
      <c r="O107" s="234"/>
      <c r="P107" s="234"/>
      <c r="Q107" s="234"/>
      <c r="R107" s="234"/>
      <c r="S107" s="234"/>
      <c r="T107" s="235"/>
      <c r="AT107" s="236" t="s">
        <v>127</v>
      </c>
      <c r="AU107" s="236" t="s">
        <v>77</v>
      </c>
      <c r="AV107" s="12" t="s">
        <v>75</v>
      </c>
      <c r="AW107" s="12" t="s">
        <v>30</v>
      </c>
      <c r="AX107" s="12" t="s">
        <v>67</v>
      </c>
      <c r="AY107" s="236" t="s">
        <v>117</v>
      </c>
    </row>
    <row r="108" s="12" customFormat="1">
      <c r="B108" s="227"/>
      <c r="C108" s="228"/>
      <c r="D108" s="217" t="s">
        <v>127</v>
      </c>
      <c r="E108" s="229" t="s">
        <v>1</v>
      </c>
      <c r="F108" s="230" t="s">
        <v>170</v>
      </c>
      <c r="G108" s="228"/>
      <c r="H108" s="229" t="s">
        <v>1</v>
      </c>
      <c r="I108" s="231"/>
      <c r="J108" s="228"/>
      <c r="K108" s="228"/>
      <c r="L108" s="232"/>
      <c r="M108" s="233"/>
      <c r="N108" s="234"/>
      <c r="O108" s="234"/>
      <c r="P108" s="234"/>
      <c r="Q108" s="234"/>
      <c r="R108" s="234"/>
      <c r="S108" s="234"/>
      <c r="T108" s="235"/>
      <c r="AT108" s="236" t="s">
        <v>127</v>
      </c>
      <c r="AU108" s="236" t="s">
        <v>77</v>
      </c>
      <c r="AV108" s="12" t="s">
        <v>75</v>
      </c>
      <c r="AW108" s="12" t="s">
        <v>30</v>
      </c>
      <c r="AX108" s="12" t="s">
        <v>67</v>
      </c>
      <c r="AY108" s="236" t="s">
        <v>117</v>
      </c>
    </row>
    <row r="109" s="12" customFormat="1">
      <c r="B109" s="227"/>
      <c r="C109" s="228"/>
      <c r="D109" s="217" t="s">
        <v>127</v>
      </c>
      <c r="E109" s="229" t="s">
        <v>1</v>
      </c>
      <c r="F109" s="230" t="s">
        <v>171</v>
      </c>
      <c r="G109" s="228"/>
      <c r="H109" s="229" t="s">
        <v>1</v>
      </c>
      <c r="I109" s="231"/>
      <c r="J109" s="228"/>
      <c r="K109" s="228"/>
      <c r="L109" s="232"/>
      <c r="M109" s="233"/>
      <c r="N109" s="234"/>
      <c r="O109" s="234"/>
      <c r="P109" s="234"/>
      <c r="Q109" s="234"/>
      <c r="R109" s="234"/>
      <c r="S109" s="234"/>
      <c r="T109" s="235"/>
      <c r="AT109" s="236" t="s">
        <v>127</v>
      </c>
      <c r="AU109" s="236" t="s">
        <v>77</v>
      </c>
      <c r="AV109" s="12" t="s">
        <v>75</v>
      </c>
      <c r="AW109" s="12" t="s">
        <v>30</v>
      </c>
      <c r="AX109" s="12" t="s">
        <v>67</v>
      </c>
      <c r="AY109" s="236" t="s">
        <v>117</v>
      </c>
    </row>
    <row r="110" s="11" customFormat="1">
      <c r="B110" s="215"/>
      <c r="C110" s="216"/>
      <c r="D110" s="217" t="s">
        <v>127</v>
      </c>
      <c r="E110" s="218" t="s">
        <v>1</v>
      </c>
      <c r="F110" s="219" t="s">
        <v>75</v>
      </c>
      <c r="G110" s="216"/>
      <c r="H110" s="220">
        <v>1</v>
      </c>
      <c r="I110" s="221"/>
      <c r="J110" s="216"/>
      <c r="K110" s="216"/>
      <c r="L110" s="222"/>
      <c r="M110" s="223"/>
      <c r="N110" s="224"/>
      <c r="O110" s="224"/>
      <c r="P110" s="224"/>
      <c r="Q110" s="224"/>
      <c r="R110" s="224"/>
      <c r="S110" s="224"/>
      <c r="T110" s="225"/>
      <c r="AT110" s="226" t="s">
        <v>127</v>
      </c>
      <c r="AU110" s="226" t="s">
        <v>77</v>
      </c>
      <c r="AV110" s="11" t="s">
        <v>77</v>
      </c>
      <c r="AW110" s="11" t="s">
        <v>30</v>
      </c>
      <c r="AX110" s="11" t="s">
        <v>75</v>
      </c>
      <c r="AY110" s="226" t="s">
        <v>117</v>
      </c>
    </row>
    <row r="111" s="10" customFormat="1" ht="22.8" customHeight="1">
      <c r="B111" s="187"/>
      <c r="C111" s="188"/>
      <c r="D111" s="189" t="s">
        <v>66</v>
      </c>
      <c r="E111" s="201" t="s">
        <v>172</v>
      </c>
      <c r="F111" s="201" t="s">
        <v>173</v>
      </c>
      <c r="G111" s="188"/>
      <c r="H111" s="188"/>
      <c r="I111" s="191"/>
      <c r="J111" s="202">
        <f>BK111</f>
        <v>0</v>
      </c>
      <c r="K111" s="188"/>
      <c r="L111" s="193"/>
      <c r="M111" s="194"/>
      <c r="N111" s="195"/>
      <c r="O111" s="195"/>
      <c r="P111" s="196">
        <f>SUM(P112:P117)</f>
        <v>0</v>
      </c>
      <c r="Q111" s="195"/>
      <c r="R111" s="196">
        <f>SUM(R112:R117)</f>
        <v>0</v>
      </c>
      <c r="S111" s="195"/>
      <c r="T111" s="197">
        <f>SUM(T112:T117)</f>
        <v>0</v>
      </c>
      <c r="AR111" s="198" t="s">
        <v>116</v>
      </c>
      <c r="AT111" s="199" t="s">
        <v>66</v>
      </c>
      <c r="AU111" s="199" t="s">
        <v>75</v>
      </c>
      <c r="AY111" s="198" t="s">
        <v>117</v>
      </c>
      <c r="BK111" s="200">
        <f>SUM(BK112:BK117)</f>
        <v>0</v>
      </c>
    </row>
    <row r="112" s="1" customFormat="1" ht="16.5" customHeight="1">
      <c r="B112" s="36"/>
      <c r="C112" s="203" t="s">
        <v>174</v>
      </c>
      <c r="D112" s="203" t="s">
        <v>120</v>
      </c>
      <c r="E112" s="204" t="s">
        <v>175</v>
      </c>
      <c r="F112" s="205" t="s">
        <v>176</v>
      </c>
      <c r="G112" s="206" t="s">
        <v>123</v>
      </c>
      <c r="H112" s="207">
        <v>1</v>
      </c>
      <c r="I112" s="208"/>
      <c r="J112" s="209">
        <f>ROUND(I112*H112,2)</f>
        <v>0</v>
      </c>
      <c r="K112" s="205" t="s">
        <v>124</v>
      </c>
      <c r="L112" s="41"/>
      <c r="M112" s="210" t="s">
        <v>1</v>
      </c>
      <c r="N112" s="211" t="s">
        <v>38</v>
      </c>
      <c r="O112" s="77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AR112" s="15" t="s">
        <v>125</v>
      </c>
      <c r="AT112" s="15" t="s">
        <v>120</v>
      </c>
      <c r="AU112" s="15" t="s">
        <v>77</v>
      </c>
      <c r="AY112" s="15" t="s">
        <v>117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5" t="s">
        <v>75</v>
      </c>
      <c r="BK112" s="214">
        <f>ROUND(I112*H112,2)</f>
        <v>0</v>
      </c>
      <c r="BL112" s="15" t="s">
        <v>125</v>
      </c>
      <c r="BM112" s="15" t="s">
        <v>177</v>
      </c>
    </row>
    <row r="113" s="11" customFormat="1">
      <c r="B113" s="215"/>
      <c r="C113" s="216"/>
      <c r="D113" s="217" t="s">
        <v>127</v>
      </c>
      <c r="E113" s="218" t="s">
        <v>1</v>
      </c>
      <c r="F113" s="219" t="s">
        <v>75</v>
      </c>
      <c r="G113" s="216"/>
      <c r="H113" s="220">
        <v>1</v>
      </c>
      <c r="I113" s="221"/>
      <c r="J113" s="216"/>
      <c r="K113" s="216"/>
      <c r="L113" s="222"/>
      <c r="M113" s="223"/>
      <c r="N113" s="224"/>
      <c r="O113" s="224"/>
      <c r="P113" s="224"/>
      <c r="Q113" s="224"/>
      <c r="R113" s="224"/>
      <c r="S113" s="224"/>
      <c r="T113" s="225"/>
      <c r="AT113" s="226" t="s">
        <v>127</v>
      </c>
      <c r="AU113" s="226" t="s">
        <v>77</v>
      </c>
      <c r="AV113" s="11" t="s">
        <v>77</v>
      </c>
      <c r="AW113" s="11" t="s">
        <v>30</v>
      </c>
      <c r="AX113" s="11" t="s">
        <v>75</v>
      </c>
      <c r="AY113" s="226" t="s">
        <v>117</v>
      </c>
    </row>
    <row r="114" s="1" customFormat="1" ht="16.5" customHeight="1">
      <c r="B114" s="36"/>
      <c r="C114" s="203" t="s">
        <v>178</v>
      </c>
      <c r="D114" s="203" t="s">
        <v>120</v>
      </c>
      <c r="E114" s="204" t="s">
        <v>179</v>
      </c>
      <c r="F114" s="205" t="s">
        <v>180</v>
      </c>
      <c r="G114" s="206" t="s">
        <v>130</v>
      </c>
      <c r="H114" s="207">
        <v>1</v>
      </c>
      <c r="I114" s="208"/>
      <c r="J114" s="209">
        <f>ROUND(I114*H114,2)</f>
        <v>0</v>
      </c>
      <c r="K114" s="205" t="s">
        <v>124</v>
      </c>
      <c r="L114" s="41"/>
      <c r="M114" s="210" t="s">
        <v>1</v>
      </c>
      <c r="N114" s="211" t="s">
        <v>38</v>
      </c>
      <c r="O114" s="77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AR114" s="15" t="s">
        <v>125</v>
      </c>
      <c r="AT114" s="15" t="s">
        <v>120</v>
      </c>
      <c r="AU114" s="15" t="s">
        <v>77</v>
      </c>
      <c r="AY114" s="15" t="s">
        <v>117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5" t="s">
        <v>75</v>
      </c>
      <c r="BK114" s="214">
        <f>ROUND(I114*H114,2)</f>
        <v>0</v>
      </c>
      <c r="BL114" s="15" t="s">
        <v>125</v>
      </c>
      <c r="BM114" s="15" t="s">
        <v>181</v>
      </c>
    </row>
    <row r="115" s="1" customFormat="1" ht="22.5" customHeight="1">
      <c r="B115" s="36"/>
      <c r="C115" s="203" t="s">
        <v>182</v>
      </c>
      <c r="D115" s="203" t="s">
        <v>120</v>
      </c>
      <c r="E115" s="204" t="s">
        <v>183</v>
      </c>
      <c r="F115" s="205" t="s">
        <v>184</v>
      </c>
      <c r="G115" s="206" t="s">
        <v>130</v>
      </c>
      <c r="H115" s="207">
        <v>1</v>
      </c>
      <c r="I115" s="208"/>
      <c r="J115" s="209">
        <f>ROUND(I115*H115,2)</f>
        <v>0</v>
      </c>
      <c r="K115" s="205" t="s">
        <v>124</v>
      </c>
      <c r="L115" s="41"/>
      <c r="M115" s="210" t="s">
        <v>1</v>
      </c>
      <c r="N115" s="211" t="s">
        <v>38</v>
      </c>
      <c r="O115" s="77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3">
        <f>S115*H115</f>
        <v>0</v>
      </c>
      <c r="AR115" s="15" t="s">
        <v>125</v>
      </c>
      <c r="AT115" s="15" t="s">
        <v>120</v>
      </c>
      <c r="AU115" s="15" t="s">
        <v>77</v>
      </c>
      <c r="AY115" s="15" t="s">
        <v>117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5" t="s">
        <v>75</v>
      </c>
      <c r="BK115" s="214">
        <f>ROUND(I115*H115,2)</f>
        <v>0</v>
      </c>
      <c r="BL115" s="15" t="s">
        <v>125</v>
      </c>
      <c r="BM115" s="15" t="s">
        <v>185</v>
      </c>
    </row>
    <row r="116" s="1" customFormat="1" ht="16.5" customHeight="1">
      <c r="B116" s="36"/>
      <c r="C116" s="203" t="s">
        <v>186</v>
      </c>
      <c r="D116" s="203" t="s">
        <v>120</v>
      </c>
      <c r="E116" s="204" t="s">
        <v>187</v>
      </c>
      <c r="F116" s="205" t="s">
        <v>188</v>
      </c>
      <c r="G116" s="206" t="s">
        <v>123</v>
      </c>
      <c r="H116" s="207">
        <v>1</v>
      </c>
      <c r="I116" s="208"/>
      <c r="J116" s="209">
        <f>ROUND(I116*H116,2)</f>
        <v>0</v>
      </c>
      <c r="K116" s="205" t="s">
        <v>124</v>
      </c>
      <c r="L116" s="41"/>
      <c r="M116" s="210" t="s">
        <v>1</v>
      </c>
      <c r="N116" s="211" t="s">
        <v>38</v>
      </c>
      <c r="O116" s="77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AR116" s="15" t="s">
        <v>125</v>
      </c>
      <c r="AT116" s="15" t="s">
        <v>120</v>
      </c>
      <c r="AU116" s="15" t="s">
        <v>77</v>
      </c>
      <c r="AY116" s="15" t="s">
        <v>117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5" t="s">
        <v>75</v>
      </c>
      <c r="BK116" s="214">
        <f>ROUND(I116*H116,2)</f>
        <v>0</v>
      </c>
      <c r="BL116" s="15" t="s">
        <v>125</v>
      </c>
      <c r="BM116" s="15" t="s">
        <v>189</v>
      </c>
    </row>
    <row r="117" s="1" customFormat="1" ht="22.5" customHeight="1">
      <c r="B117" s="36"/>
      <c r="C117" s="203" t="s">
        <v>8</v>
      </c>
      <c r="D117" s="203" t="s">
        <v>120</v>
      </c>
      <c r="E117" s="204" t="s">
        <v>190</v>
      </c>
      <c r="F117" s="205" t="s">
        <v>191</v>
      </c>
      <c r="G117" s="206" t="s">
        <v>130</v>
      </c>
      <c r="H117" s="207">
        <v>1</v>
      </c>
      <c r="I117" s="208"/>
      <c r="J117" s="209">
        <f>ROUND(I117*H117,2)</f>
        <v>0</v>
      </c>
      <c r="K117" s="205" t="s">
        <v>1</v>
      </c>
      <c r="L117" s="41"/>
      <c r="M117" s="210" t="s">
        <v>1</v>
      </c>
      <c r="N117" s="211" t="s">
        <v>38</v>
      </c>
      <c r="O117" s="77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AR117" s="15" t="s">
        <v>125</v>
      </c>
      <c r="AT117" s="15" t="s">
        <v>120</v>
      </c>
      <c r="AU117" s="15" t="s">
        <v>77</v>
      </c>
      <c r="AY117" s="15" t="s">
        <v>117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5" t="s">
        <v>75</v>
      </c>
      <c r="BK117" s="214">
        <f>ROUND(I117*H117,2)</f>
        <v>0</v>
      </c>
      <c r="BL117" s="15" t="s">
        <v>125</v>
      </c>
      <c r="BM117" s="15" t="s">
        <v>192</v>
      </c>
    </row>
    <row r="118" s="10" customFormat="1" ht="22.8" customHeight="1">
      <c r="B118" s="187"/>
      <c r="C118" s="188"/>
      <c r="D118" s="189" t="s">
        <v>66</v>
      </c>
      <c r="E118" s="201" t="s">
        <v>193</v>
      </c>
      <c r="F118" s="201" t="s">
        <v>194</v>
      </c>
      <c r="G118" s="188"/>
      <c r="H118" s="188"/>
      <c r="I118" s="191"/>
      <c r="J118" s="202">
        <f>BK118</f>
        <v>0</v>
      </c>
      <c r="K118" s="188"/>
      <c r="L118" s="193"/>
      <c r="M118" s="194"/>
      <c r="N118" s="195"/>
      <c r="O118" s="195"/>
      <c r="P118" s="196">
        <f>SUM(P119:P122)</f>
        <v>0</v>
      </c>
      <c r="Q118" s="195"/>
      <c r="R118" s="196">
        <f>SUM(R119:R122)</f>
        <v>0</v>
      </c>
      <c r="S118" s="195"/>
      <c r="T118" s="197">
        <f>SUM(T119:T122)</f>
        <v>0</v>
      </c>
      <c r="AR118" s="198" t="s">
        <v>116</v>
      </c>
      <c r="AT118" s="199" t="s">
        <v>66</v>
      </c>
      <c r="AU118" s="199" t="s">
        <v>75</v>
      </c>
      <c r="AY118" s="198" t="s">
        <v>117</v>
      </c>
      <c r="BK118" s="200">
        <f>SUM(BK119:BK122)</f>
        <v>0</v>
      </c>
    </row>
    <row r="119" s="1" customFormat="1" ht="16.5" customHeight="1">
      <c r="B119" s="36"/>
      <c r="C119" s="203" t="s">
        <v>195</v>
      </c>
      <c r="D119" s="203" t="s">
        <v>120</v>
      </c>
      <c r="E119" s="204" t="s">
        <v>196</v>
      </c>
      <c r="F119" s="205" t="s">
        <v>197</v>
      </c>
      <c r="G119" s="206" t="s">
        <v>130</v>
      </c>
      <c r="H119" s="207">
        <v>1</v>
      </c>
      <c r="I119" s="208"/>
      <c r="J119" s="209">
        <f>ROUND(I119*H119,2)</f>
        <v>0</v>
      </c>
      <c r="K119" s="205" t="s">
        <v>124</v>
      </c>
      <c r="L119" s="41"/>
      <c r="M119" s="210" t="s">
        <v>1</v>
      </c>
      <c r="N119" s="211" t="s">
        <v>38</v>
      </c>
      <c r="O119" s="77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AR119" s="15" t="s">
        <v>125</v>
      </c>
      <c r="AT119" s="15" t="s">
        <v>120</v>
      </c>
      <c r="AU119" s="15" t="s">
        <v>77</v>
      </c>
      <c r="AY119" s="15" t="s">
        <v>117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5" t="s">
        <v>75</v>
      </c>
      <c r="BK119" s="214">
        <f>ROUND(I119*H119,2)</f>
        <v>0</v>
      </c>
      <c r="BL119" s="15" t="s">
        <v>125</v>
      </c>
      <c r="BM119" s="15" t="s">
        <v>198</v>
      </c>
    </row>
    <row r="120" s="1" customFormat="1" ht="16.5" customHeight="1">
      <c r="B120" s="36"/>
      <c r="C120" s="203" t="s">
        <v>199</v>
      </c>
      <c r="D120" s="203" t="s">
        <v>120</v>
      </c>
      <c r="E120" s="204" t="s">
        <v>200</v>
      </c>
      <c r="F120" s="205" t="s">
        <v>201</v>
      </c>
      <c r="G120" s="206" t="s">
        <v>130</v>
      </c>
      <c r="H120" s="207">
        <v>1</v>
      </c>
      <c r="I120" s="208"/>
      <c r="J120" s="209">
        <f>ROUND(I120*H120,2)</f>
        <v>0</v>
      </c>
      <c r="K120" s="205" t="s">
        <v>124</v>
      </c>
      <c r="L120" s="41"/>
      <c r="M120" s="210" t="s">
        <v>1</v>
      </c>
      <c r="N120" s="211" t="s">
        <v>38</v>
      </c>
      <c r="O120" s="77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AR120" s="15" t="s">
        <v>125</v>
      </c>
      <c r="AT120" s="15" t="s">
        <v>120</v>
      </c>
      <c r="AU120" s="15" t="s">
        <v>77</v>
      </c>
      <c r="AY120" s="15" t="s">
        <v>117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5" t="s">
        <v>75</v>
      </c>
      <c r="BK120" s="214">
        <f>ROUND(I120*H120,2)</f>
        <v>0</v>
      </c>
      <c r="BL120" s="15" t="s">
        <v>125</v>
      </c>
      <c r="BM120" s="15" t="s">
        <v>202</v>
      </c>
    </row>
    <row r="121" s="1" customFormat="1" ht="16.5" customHeight="1">
      <c r="B121" s="36"/>
      <c r="C121" s="203" t="s">
        <v>203</v>
      </c>
      <c r="D121" s="203" t="s">
        <v>120</v>
      </c>
      <c r="E121" s="204" t="s">
        <v>204</v>
      </c>
      <c r="F121" s="205" t="s">
        <v>205</v>
      </c>
      <c r="G121" s="206" t="s">
        <v>206</v>
      </c>
      <c r="H121" s="207">
        <v>187</v>
      </c>
      <c r="I121" s="208"/>
      <c r="J121" s="209">
        <f>ROUND(I121*H121,2)</f>
        <v>0</v>
      </c>
      <c r="K121" s="205" t="s">
        <v>124</v>
      </c>
      <c r="L121" s="41"/>
      <c r="M121" s="210" t="s">
        <v>1</v>
      </c>
      <c r="N121" s="211" t="s">
        <v>38</v>
      </c>
      <c r="O121" s="77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AR121" s="15" t="s">
        <v>125</v>
      </c>
      <c r="AT121" s="15" t="s">
        <v>120</v>
      </c>
      <c r="AU121" s="15" t="s">
        <v>77</v>
      </c>
      <c r="AY121" s="15" t="s">
        <v>117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5" t="s">
        <v>75</v>
      </c>
      <c r="BK121" s="214">
        <f>ROUND(I121*H121,2)</f>
        <v>0</v>
      </c>
      <c r="BL121" s="15" t="s">
        <v>125</v>
      </c>
      <c r="BM121" s="15" t="s">
        <v>207</v>
      </c>
    </row>
    <row r="122" s="11" customFormat="1">
      <c r="B122" s="215"/>
      <c r="C122" s="216"/>
      <c r="D122" s="217" t="s">
        <v>127</v>
      </c>
      <c r="E122" s="218" t="s">
        <v>1</v>
      </c>
      <c r="F122" s="219" t="s">
        <v>208</v>
      </c>
      <c r="G122" s="216"/>
      <c r="H122" s="220">
        <v>187</v>
      </c>
      <c r="I122" s="221"/>
      <c r="J122" s="216"/>
      <c r="K122" s="216"/>
      <c r="L122" s="222"/>
      <c r="M122" s="223"/>
      <c r="N122" s="224"/>
      <c r="O122" s="224"/>
      <c r="P122" s="224"/>
      <c r="Q122" s="224"/>
      <c r="R122" s="224"/>
      <c r="S122" s="224"/>
      <c r="T122" s="225"/>
      <c r="AT122" s="226" t="s">
        <v>127</v>
      </c>
      <c r="AU122" s="226" t="s">
        <v>77</v>
      </c>
      <c r="AV122" s="11" t="s">
        <v>77</v>
      </c>
      <c r="AW122" s="11" t="s">
        <v>30</v>
      </c>
      <c r="AX122" s="11" t="s">
        <v>75</v>
      </c>
      <c r="AY122" s="226" t="s">
        <v>117</v>
      </c>
    </row>
    <row r="123" s="10" customFormat="1" ht="22.8" customHeight="1">
      <c r="B123" s="187"/>
      <c r="C123" s="188"/>
      <c r="D123" s="189" t="s">
        <v>66</v>
      </c>
      <c r="E123" s="201" t="s">
        <v>209</v>
      </c>
      <c r="F123" s="201" t="s">
        <v>210</v>
      </c>
      <c r="G123" s="188"/>
      <c r="H123" s="188"/>
      <c r="I123" s="191"/>
      <c r="J123" s="202">
        <f>BK123</f>
        <v>0</v>
      </c>
      <c r="K123" s="188"/>
      <c r="L123" s="193"/>
      <c r="M123" s="194"/>
      <c r="N123" s="195"/>
      <c r="O123" s="195"/>
      <c r="P123" s="196">
        <f>SUM(P124:P141)</f>
        <v>0</v>
      </c>
      <c r="Q123" s="195"/>
      <c r="R123" s="196">
        <f>SUM(R124:R141)</f>
        <v>0</v>
      </c>
      <c r="S123" s="195"/>
      <c r="T123" s="197">
        <f>SUM(T124:T141)</f>
        <v>0.02</v>
      </c>
      <c r="AR123" s="198" t="s">
        <v>116</v>
      </c>
      <c r="AT123" s="199" t="s">
        <v>66</v>
      </c>
      <c r="AU123" s="199" t="s">
        <v>75</v>
      </c>
      <c r="AY123" s="198" t="s">
        <v>117</v>
      </c>
      <c r="BK123" s="200">
        <f>SUM(BK124:BK141)</f>
        <v>0</v>
      </c>
    </row>
    <row r="124" s="1" customFormat="1" ht="16.5" customHeight="1">
      <c r="B124" s="36"/>
      <c r="C124" s="203" t="s">
        <v>211</v>
      </c>
      <c r="D124" s="203" t="s">
        <v>120</v>
      </c>
      <c r="E124" s="204" t="s">
        <v>212</v>
      </c>
      <c r="F124" s="205" t="s">
        <v>213</v>
      </c>
      <c r="G124" s="206" t="s">
        <v>130</v>
      </c>
      <c r="H124" s="207">
        <v>11</v>
      </c>
      <c r="I124" s="208"/>
      <c r="J124" s="209">
        <f>ROUND(I124*H124,2)</f>
        <v>0</v>
      </c>
      <c r="K124" s="205" t="s">
        <v>124</v>
      </c>
      <c r="L124" s="41"/>
      <c r="M124" s="210" t="s">
        <v>1</v>
      </c>
      <c r="N124" s="211" t="s">
        <v>38</v>
      </c>
      <c r="O124" s="77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AR124" s="15" t="s">
        <v>125</v>
      </c>
      <c r="AT124" s="15" t="s">
        <v>120</v>
      </c>
      <c r="AU124" s="15" t="s">
        <v>77</v>
      </c>
      <c r="AY124" s="15" t="s">
        <v>117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5" t="s">
        <v>75</v>
      </c>
      <c r="BK124" s="214">
        <f>ROUND(I124*H124,2)</f>
        <v>0</v>
      </c>
      <c r="BL124" s="15" t="s">
        <v>125</v>
      </c>
      <c r="BM124" s="15" t="s">
        <v>214</v>
      </c>
    </row>
    <row r="125" s="12" customFormat="1">
      <c r="B125" s="227"/>
      <c r="C125" s="228"/>
      <c r="D125" s="217" t="s">
        <v>127</v>
      </c>
      <c r="E125" s="229" t="s">
        <v>1</v>
      </c>
      <c r="F125" s="230" t="s">
        <v>215</v>
      </c>
      <c r="G125" s="228"/>
      <c r="H125" s="229" t="s">
        <v>1</v>
      </c>
      <c r="I125" s="231"/>
      <c r="J125" s="228"/>
      <c r="K125" s="228"/>
      <c r="L125" s="232"/>
      <c r="M125" s="233"/>
      <c r="N125" s="234"/>
      <c r="O125" s="234"/>
      <c r="P125" s="234"/>
      <c r="Q125" s="234"/>
      <c r="R125" s="234"/>
      <c r="S125" s="234"/>
      <c r="T125" s="235"/>
      <c r="AT125" s="236" t="s">
        <v>127</v>
      </c>
      <c r="AU125" s="236" t="s">
        <v>77</v>
      </c>
      <c r="AV125" s="12" t="s">
        <v>75</v>
      </c>
      <c r="AW125" s="12" t="s">
        <v>30</v>
      </c>
      <c r="AX125" s="12" t="s">
        <v>67</v>
      </c>
      <c r="AY125" s="236" t="s">
        <v>117</v>
      </c>
    </row>
    <row r="126" s="12" customFormat="1">
      <c r="B126" s="227"/>
      <c r="C126" s="228"/>
      <c r="D126" s="217" t="s">
        <v>127</v>
      </c>
      <c r="E126" s="229" t="s">
        <v>1</v>
      </c>
      <c r="F126" s="230" t="s">
        <v>216</v>
      </c>
      <c r="G126" s="228"/>
      <c r="H126" s="229" t="s">
        <v>1</v>
      </c>
      <c r="I126" s="231"/>
      <c r="J126" s="228"/>
      <c r="K126" s="228"/>
      <c r="L126" s="232"/>
      <c r="M126" s="233"/>
      <c r="N126" s="234"/>
      <c r="O126" s="234"/>
      <c r="P126" s="234"/>
      <c r="Q126" s="234"/>
      <c r="R126" s="234"/>
      <c r="S126" s="234"/>
      <c r="T126" s="235"/>
      <c r="AT126" s="236" t="s">
        <v>127</v>
      </c>
      <c r="AU126" s="236" t="s">
        <v>77</v>
      </c>
      <c r="AV126" s="12" t="s">
        <v>75</v>
      </c>
      <c r="AW126" s="12" t="s">
        <v>30</v>
      </c>
      <c r="AX126" s="12" t="s">
        <v>67</v>
      </c>
      <c r="AY126" s="236" t="s">
        <v>117</v>
      </c>
    </row>
    <row r="127" s="12" customFormat="1">
      <c r="B127" s="227"/>
      <c r="C127" s="228"/>
      <c r="D127" s="217" t="s">
        <v>127</v>
      </c>
      <c r="E127" s="229" t="s">
        <v>1</v>
      </c>
      <c r="F127" s="230" t="s">
        <v>217</v>
      </c>
      <c r="G127" s="228"/>
      <c r="H127" s="229" t="s">
        <v>1</v>
      </c>
      <c r="I127" s="231"/>
      <c r="J127" s="228"/>
      <c r="K127" s="228"/>
      <c r="L127" s="232"/>
      <c r="M127" s="233"/>
      <c r="N127" s="234"/>
      <c r="O127" s="234"/>
      <c r="P127" s="234"/>
      <c r="Q127" s="234"/>
      <c r="R127" s="234"/>
      <c r="S127" s="234"/>
      <c r="T127" s="235"/>
      <c r="AT127" s="236" t="s">
        <v>127</v>
      </c>
      <c r="AU127" s="236" t="s">
        <v>77</v>
      </c>
      <c r="AV127" s="12" t="s">
        <v>75</v>
      </c>
      <c r="AW127" s="12" t="s">
        <v>30</v>
      </c>
      <c r="AX127" s="12" t="s">
        <v>67</v>
      </c>
      <c r="AY127" s="236" t="s">
        <v>117</v>
      </c>
    </row>
    <row r="128" s="12" customFormat="1">
      <c r="B128" s="227"/>
      <c r="C128" s="228"/>
      <c r="D128" s="217" t="s">
        <v>127</v>
      </c>
      <c r="E128" s="229" t="s">
        <v>1</v>
      </c>
      <c r="F128" s="230" t="s">
        <v>218</v>
      </c>
      <c r="G128" s="228"/>
      <c r="H128" s="229" t="s">
        <v>1</v>
      </c>
      <c r="I128" s="231"/>
      <c r="J128" s="228"/>
      <c r="K128" s="228"/>
      <c r="L128" s="232"/>
      <c r="M128" s="233"/>
      <c r="N128" s="234"/>
      <c r="O128" s="234"/>
      <c r="P128" s="234"/>
      <c r="Q128" s="234"/>
      <c r="R128" s="234"/>
      <c r="S128" s="234"/>
      <c r="T128" s="235"/>
      <c r="AT128" s="236" t="s">
        <v>127</v>
      </c>
      <c r="AU128" s="236" t="s">
        <v>77</v>
      </c>
      <c r="AV128" s="12" t="s">
        <v>75</v>
      </c>
      <c r="AW128" s="12" t="s">
        <v>30</v>
      </c>
      <c r="AX128" s="12" t="s">
        <v>67</v>
      </c>
      <c r="AY128" s="236" t="s">
        <v>117</v>
      </c>
    </row>
    <row r="129" s="12" customFormat="1">
      <c r="B129" s="227"/>
      <c r="C129" s="228"/>
      <c r="D129" s="217" t="s">
        <v>127</v>
      </c>
      <c r="E129" s="229" t="s">
        <v>1</v>
      </c>
      <c r="F129" s="230" t="s">
        <v>219</v>
      </c>
      <c r="G129" s="228"/>
      <c r="H129" s="229" t="s">
        <v>1</v>
      </c>
      <c r="I129" s="231"/>
      <c r="J129" s="228"/>
      <c r="K129" s="228"/>
      <c r="L129" s="232"/>
      <c r="M129" s="233"/>
      <c r="N129" s="234"/>
      <c r="O129" s="234"/>
      <c r="P129" s="234"/>
      <c r="Q129" s="234"/>
      <c r="R129" s="234"/>
      <c r="S129" s="234"/>
      <c r="T129" s="235"/>
      <c r="AT129" s="236" t="s">
        <v>127</v>
      </c>
      <c r="AU129" s="236" t="s">
        <v>77</v>
      </c>
      <c r="AV129" s="12" t="s">
        <v>75</v>
      </c>
      <c r="AW129" s="12" t="s">
        <v>30</v>
      </c>
      <c r="AX129" s="12" t="s">
        <v>67</v>
      </c>
      <c r="AY129" s="236" t="s">
        <v>117</v>
      </c>
    </row>
    <row r="130" s="11" customFormat="1">
      <c r="B130" s="215"/>
      <c r="C130" s="216"/>
      <c r="D130" s="217" t="s">
        <v>127</v>
      </c>
      <c r="E130" s="218" t="s">
        <v>1</v>
      </c>
      <c r="F130" s="219" t="s">
        <v>220</v>
      </c>
      <c r="G130" s="216"/>
      <c r="H130" s="220">
        <v>11</v>
      </c>
      <c r="I130" s="221"/>
      <c r="J130" s="216"/>
      <c r="K130" s="216"/>
      <c r="L130" s="222"/>
      <c r="M130" s="223"/>
      <c r="N130" s="224"/>
      <c r="O130" s="224"/>
      <c r="P130" s="224"/>
      <c r="Q130" s="224"/>
      <c r="R130" s="224"/>
      <c r="S130" s="224"/>
      <c r="T130" s="225"/>
      <c r="AT130" s="226" t="s">
        <v>127</v>
      </c>
      <c r="AU130" s="226" t="s">
        <v>77</v>
      </c>
      <c r="AV130" s="11" t="s">
        <v>77</v>
      </c>
      <c r="AW130" s="11" t="s">
        <v>30</v>
      </c>
      <c r="AX130" s="11" t="s">
        <v>75</v>
      </c>
      <c r="AY130" s="226" t="s">
        <v>117</v>
      </c>
    </row>
    <row r="131" s="1" customFormat="1" ht="16.5" customHeight="1">
      <c r="B131" s="36"/>
      <c r="C131" s="203" t="s">
        <v>221</v>
      </c>
      <c r="D131" s="203" t="s">
        <v>120</v>
      </c>
      <c r="E131" s="204" t="s">
        <v>222</v>
      </c>
      <c r="F131" s="205" t="s">
        <v>223</v>
      </c>
      <c r="G131" s="206" t="s">
        <v>130</v>
      </c>
      <c r="H131" s="207">
        <v>1</v>
      </c>
      <c r="I131" s="208"/>
      <c r="J131" s="209">
        <f>ROUND(I131*H131,2)</f>
        <v>0</v>
      </c>
      <c r="K131" s="205" t="s">
        <v>124</v>
      </c>
      <c r="L131" s="41"/>
      <c r="M131" s="210" t="s">
        <v>1</v>
      </c>
      <c r="N131" s="211" t="s">
        <v>38</v>
      </c>
      <c r="O131" s="77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AR131" s="15" t="s">
        <v>125</v>
      </c>
      <c r="AT131" s="15" t="s">
        <v>120</v>
      </c>
      <c r="AU131" s="15" t="s">
        <v>77</v>
      </c>
      <c r="AY131" s="15" t="s">
        <v>117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5" t="s">
        <v>75</v>
      </c>
      <c r="BK131" s="214">
        <f>ROUND(I131*H131,2)</f>
        <v>0</v>
      </c>
      <c r="BL131" s="15" t="s">
        <v>125</v>
      </c>
      <c r="BM131" s="15" t="s">
        <v>224</v>
      </c>
    </row>
    <row r="132" s="12" customFormat="1">
      <c r="B132" s="227"/>
      <c r="C132" s="228"/>
      <c r="D132" s="217" t="s">
        <v>127</v>
      </c>
      <c r="E132" s="229" t="s">
        <v>1</v>
      </c>
      <c r="F132" s="230" t="s">
        <v>225</v>
      </c>
      <c r="G132" s="228"/>
      <c r="H132" s="229" t="s">
        <v>1</v>
      </c>
      <c r="I132" s="231"/>
      <c r="J132" s="228"/>
      <c r="K132" s="228"/>
      <c r="L132" s="232"/>
      <c r="M132" s="233"/>
      <c r="N132" s="234"/>
      <c r="O132" s="234"/>
      <c r="P132" s="234"/>
      <c r="Q132" s="234"/>
      <c r="R132" s="234"/>
      <c r="S132" s="234"/>
      <c r="T132" s="235"/>
      <c r="AT132" s="236" t="s">
        <v>127</v>
      </c>
      <c r="AU132" s="236" t="s">
        <v>77</v>
      </c>
      <c r="AV132" s="12" t="s">
        <v>75</v>
      </c>
      <c r="AW132" s="12" t="s">
        <v>30</v>
      </c>
      <c r="AX132" s="12" t="s">
        <v>67</v>
      </c>
      <c r="AY132" s="236" t="s">
        <v>117</v>
      </c>
    </row>
    <row r="133" s="11" customFormat="1">
      <c r="B133" s="215"/>
      <c r="C133" s="216"/>
      <c r="D133" s="217" t="s">
        <v>127</v>
      </c>
      <c r="E133" s="218" t="s">
        <v>1</v>
      </c>
      <c r="F133" s="219" t="s">
        <v>75</v>
      </c>
      <c r="G133" s="216"/>
      <c r="H133" s="220">
        <v>1</v>
      </c>
      <c r="I133" s="221"/>
      <c r="J133" s="216"/>
      <c r="K133" s="216"/>
      <c r="L133" s="222"/>
      <c r="M133" s="223"/>
      <c r="N133" s="224"/>
      <c r="O133" s="224"/>
      <c r="P133" s="224"/>
      <c r="Q133" s="224"/>
      <c r="R133" s="224"/>
      <c r="S133" s="224"/>
      <c r="T133" s="225"/>
      <c r="AT133" s="226" t="s">
        <v>127</v>
      </c>
      <c r="AU133" s="226" t="s">
        <v>77</v>
      </c>
      <c r="AV133" s="11" t="s">
        <v>77</v>
      </c>
      <c r="AW133" s="11" t="s">
        <v>30</v>
      </c>
      <c r="AX133" s="11" t="s">
        <v>75</v>
      </c>
      <c r="AY133" s="226" t="s">
        <v>117</v>
      </c>
    </row>
    <row r="134" s="1" customFormat="1" ht="16.5" customHeight="1">
      <c r="B134" s="36"/>
      <c r="C134" s="203" t="s">
        <v>7</v>
      </c>
      <c r="D134" s="203" t="s">
        <v>120</v>
      </c>
      <c r="E134" s="204" t="s">
        <v>226</v>
      </c>
      <c r="F134" s="205" t="s">
        <v>227</v>
      </c>
      <c r="G134" s="206" t="s">
        <v>228</v>
      </c>
      <c r="H134" s="207">
        <v>990</v>
      </c>
      <c r="I134" s="208"/>
      <c r="J134" s="209">
        <f>ROUND(I134*H134,2)</f>
        <v>0</v>
      </c>
      <c r="K134" s="205" t="s">
        <v>124</v>
      </c>
      <c r="L134" s="41"/>
      <c r="M134" s="210" t="s">
        <v>1</v>
      </c>
      <c r="N134" s="211" t="s">
        <v>38</v>
      </c>
      <c r="O134" s="77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AR134" s="15" t="s">
        <v>136</v>
      </c>
      <c r="AT134" s="15" t="s">
        <v>120</v>
      </c>
      <c r="AU134" s="15" t="s">
        <v>77</v>
      </c>
      <c r="AY134" s="15" t="s">
        <v>117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5" t="s">
        <v>75</v>
      </c>
      <c r="BK134" s="214">
        <f>ROUND(I134*H134,2)</f>
        <v>0</v>
      </c>
      <c r="BL134" s="15" t="s">
        <v>136</v>
      </c>
      <c r="BM134" s="15" t="s">
        <v>229</v>
      </c>
    </row>
    <row r="135" s="12" customFormat="1">
      <c r="B135" s="227"/>
      <c r="C135" s="228"/>
      <c r="D135" s="217" t="s">
        <v>127</v>
      </c>
      <c r="E135" s="229" t="s">
        <v>1</v>
      </c>
      <c r="F135" s="230" t="s">
        <v>230</v>
      </c>
      <c r="G135" s="228"/>
      <c r="H135" s="229" t="s">
        <v>1</v>
      </c>
      <c r="I135" s="231"/>
      <c r="J135" s="228"/>
      <c r="K135" s="228"/>
      <c r="L135" s="232"/>
      <c r="M135" s="233"/>
      <c r="N135" s="234"/>
      <c r="O135" s="234"/>
      <c r="P135" s="234"/>
      <c r="Q135" s="234"/>
      <c r="R135" s="234"/>
      <c r="S135" s="234"/>
      <c r="T135" s="235"/>
      <c r="AT135" s="236" t="s">
        <v>127</v>
      </c>
      <c r="AU135" s="236" t="s">
        <v>77</v>
      </c>
      <c r="AV135" s="12" t="s">
        <v>75</v>
      </c>
      <c r="AW135" s="12" t="s">
        <v>30</v>
      </c>
      <c r="AX135" s="12" t="s">
        <v>67</v>
      </c>
      <c r="AY135" s="236" t="s">
        <v>117</v>
      </c>
    </row>
    <row r="136" s="11" customFormat="1">
      <c r="B136" s="215"/>
      <c r="C136" s="216"/>
      <c r="D136" s="217" t="s">
        <v>127</v>
      </c>
      <c r="E136" s="218" t="s">
        <v>1</v>
      </c>
      <c r="F136" s="219" t="s">
        <v>231</v>
      </c>
      <c r="G136" s="216"/>
      <c r="H136" s="220">
        <v>990</v>
      </c>
      <c r="I136" s="221"/>
      <c r="J136" s="216"/>
      <c r="K136" s="216"/>
      <c r="L136" s="222"/>
      <c r="M136" s="223"/>
      <c r="N136" s="224"/>
      <c r="O136" s="224"/>
      <c r="P136" s="224"/>
      <c r="Q136" s="224"/>
      <c r="R136" s="224"/>
      <c r="S136" s="224"/>
      <c r="T136" s="225"/>
      <c r="AT136" s="226" t="s">
        <v>127</v>
      </c>
      <c r="AU136" s="226" t="s">
        <v>77</v>
      </c>
      <c r="AV136" s="11" t="s">
        <v>77</v>
      </c>
      <c r="AW136" s="11" t="s">
        <v>30</v>
      </c>
      <c r="AX136" s="11" t="s">
        <v>75</v>
      </c>
      <c r="AY136" s="226" t="s">
        <v>117</v>
      </c>
    </row>
    <row r="137" s="1" customFormat="1" ht="16.5" customHeight="1">
      <c r="B137" s="36"/>
      <c r="C137" s="203" t="s">
        <v>232</v>
      </c>
      <c r="D137" s="203" t="s">
        <v>120</v>
      </c>
      <c r="E137" s="204" t="s">
        <v>233</v>
      </c>
      <c r="F137" s="205" t="s">
        <v>234</v>
      </c>
      <c r="G137" s="206" t="s">
        <v>235</v>
      </c>
      <c r="H137" s="207">
        <v>330</v>
      </c>
      <c r="I137" s="208"/>
      <c r="J137" s="209">
        <f>ROUND(I137*H137,2)</f>
        <v>0</v>
      </c>
      <c r="K137" s="205" t="s">
        <v>124</v>
      </c>
      <c r="L137" s="41"/>
      <c r="M137" s="210" t="s">
        <v>1</v>
      </c>
      <c r="N137" s="211" t="s">
        <v>38</v>
      </c>
      <c r="O137" s="77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AR137" s="15" t="s">
        <v>136</v>
      </c>
      <c r="AT137" s="15" t="s">
        <v>120</v>
      </c>
      <c r="AU137" s="15" t="s">
        <v>77</v>
      </c>
      <c r="AY137" s="15" t="s">
        <v>117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5" t="s">
        <v>75</v>
      </c>
      <c r="BK137" s="214">
        <f>ROUND(I137*H137,2)</f>
        <v>0</v>
      </c>
      <c r="BL137" s="15" t="s">
        <v>136</v>
      </c>
      <c r="BM137" s="15" t="s">
        <v>236</v>
      </c>
    </row>
    <row r="138" s="11" customFormat="1">
      <c r="B138" s="215"/>
      <c r="C138" s="216"/>
      <c r="D138" s="217" t="s">
        <v>127</v>
      </c>
      <c r="E138" s="218" t="s">
        <v>1</v>
      </c>
      <c r="F138" s="219" t="s">
        <v>237</v>
      </c>
      <c r="G138" s="216"/>
      <c r="H138" s="220">
        <v>330</v>
      </c>
      <c r="I138" s="221"/>
      <c r="J138" s="216"/>
      <c r="K138" s="216"/>
      <c r="L138" s="222"/>
      <c r="M138" s="223"/>
      <c r="N138" s="224"/>
      <c r="O138" s="224"/>
      <c r="P138" s="224"/>
      <c r="Q138" s="224"/>
      <c r="R138" s="224"/>
      <c r="S138" s="224"/>
      <c r="T138" s="225"/>
      <c r="AT138" s="226" t="s">
        <v>127</v>
      </c>
      <c r="AU138" s="226" t="s">
        <v>77</v>
      </c>
      <c r="AV138" s="11" t="s">
        <v>77</v>
      </c>
      <c r="AW138" s="11" t="s">
        <v>30</v>
      </c>
      <c r="AX138" s="11" t="s">
        <v>75</v>
      </c>
      <c r="AY138" s="226" t="s">
        <v>117</v>
      </c>
    </row>
    <row r="139" s="1" customFormat="1" ht="16.5" customHeight="1">
      <c r="B139" s="36"/>
      <c r="C139" s="203" t="s">
        <v>238</v>
      </c>
      <c r="D139" s="203" t="s">
        <v>120</v>
      </c>
      <c r="E139" s="204" t="s">
        <v>239</v>
      </c>
      <c r="F139" s="205" t="s">
        <v>240</v>
      </c>
      <c r="G139" s="206" t="s">
        <v>130</v>
      </c>
      <c r="H139" s="207">
        <v>1</v>
      </c>
      <c r="I139" s="208"/>
      <c r="J139" s="209">
        <f>ROUND(I139*H139,2)</f>
        <v>0</v>
      </c>
      <c r="K139" s="205" t="s">
        <v>241</v>
      </c>
      <c r="L139" s="41"/>
      <c r="M139" s="210" t="s">
        <v>1</v>
      </c>
      <c r="N139" s="211" t="s">
        <v>38</v>
      </c>
      <c r="O139" s="77"/>
      <c r="P139" s="212">
        <f>O139*H139</f>
        <v>0</v>
      </c>
      <c r="Q139" s="212">
        <v>0</v>
      </c>
      <c r="R139" s="212">
        <f>Q139*H139</f>
        <v>0</v>
      </c>
      <c r="S139" s="212">
        <v>0.02</v>
      </c>
      <c r="T139" s="213">
        <f>S139*H139</f>
        <v>0.02</v>
      </c>
      <c r="AR139" s="15" t="s">
        <v>136</v>
      </c>
      <c r="AT139" s="15" t="s">
        <v>120</v>
      </c>
      <c r="AU139" s="15" t="s">
        <v>77</v>
      </c>
      <c r="AY139" s="15" t="s">
        <v>117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5" t="s">
        <v>75</v>
      </c>
      <c r="BK139" s="214">
        <f>ROUND(I139*H139,2)</f>
        <v>0</v>
      </c>
      <c r="BL139" s="15" t="s">
        <v>136</v>
      </c>
      <c r="BM139" s="15" t="s">
        <v>242</v>
      </c>
    </row>
    <row r="140" s="12" customFormat="1">
      <c r="B140" s="227"/>
      <c r="C140" s="228"/>
      <c r="D140" s="217" t="s">
        <v>127</v>
      </c>
      <c r="E140" s="229" t="s">
        <v>1</v>
      </c>
      <c r="F140" s="230" t="s">
        <v>243</v>
      </c>
      <c r="G140" s="228"/>
      <c r="H140" s="229" t="s">
        <v>1</v>
      </c>
      <c r="I140" s="231"/>
      <c r="J140" s="228"/>
      <c r="K140" s="228"/>
      <c r="L140" s="232"/>
      <c r="M140" s="233"/>
      <c r="N140" s="234"/>
      <c r="O140" s="234"/>
      <c r="P140" s="234"/>
      <c r="Q140" s="234"/>
      <c r="R140" s="234"/>
      <c r="S140" s="234"/>
      <c r="T140" s="235"/>
      <c r="AT140" s="236" t="s">
        <v>127</v>
      </c>
      <c r="AU140" s="236" t="s">
        <v>77</v>
      </c>
      <c r="AV140" s="12" t="s">
        <v>75</v>
      </c>
      <c r="AW140" s="12" t="s">
        <v>30</v>
      </c>
      <c r="AX140" s="12" t="s">
        <v>67</v>
      </c>
      <c r="AY140" s="236" t="s">
        <v>117</v>
      </c>
    </row>
    <row r="141" s="11" customFormat="1">
      <c r="B141" s="215"/>
      <c r="C141" s="216"/>
      <c r="D141" s="217" t="s">
        <v>127</v>
      </c>
      <c r="E141" s="218" t="s">
        <v>1</v>
      </c>
      <c r="F141" s="219" t="s">
        <v>75</v>
      </c>
      <c r="G141" s="216"/>
      <c r="H141" s="220">
        <v>1</v>
      </c>
      <c r="I141" s="221"/>
      <c r="J141" s="216"/>
      <c r="K141" s="216"/>
      <c r="L141" s="222"/>
      <c r="M141" s="237"/>
      <c r="N141" s="238"/>
      <c r="O141" s="238"/>
      <c r="P141" s="238"/>
      <c r="Q141" s="238"/>
      <c r="R141" s="238"/>
      <c r="S141" s="238"/>
      <c r="T141" s="239"/>
      <c r="AT141" s="226" t="s">
        <v>127</v>
      </c>
      <c r="AU141" s="226" t="s">
        <v>77</v>
      </c>
      <c r="AV141" s="11" t="s">
        <v>77</v>
      </c>
      <c r="AW141" s="11" t="s">
        <v>30</v>
      </c>
      <c r="AX141" s="11" t="s">
        <v>75</v>
      </c>
      <c r="AY141" s="226" t="s">
        <v>117</v>
      </c>
    </row>
    <row r="142" s="1" customFormat="1" ht="6.96" customHeight="1">
      <c r="B142" s="55"/>
      <c r="C142" s="56"/>
      <c r="D142" s="56"/>
      <c r="E142" s="56"/>
      <c r="F142" s="56"/>
      <c r="G142" s="56"/>
      <c r="H142" s="56"/>
      <c r="I142" s="153"/>
      <c r="J142" s="56"/>
      <c r="K142" s="56"/>
      <c r="L142" s="41"/>
    </row>
  </sheetData>
  <sheetProtection sheet="1" autoFilter="0" formatColumns="0" formatRows="0" objects="1" scenarios="1" spinCount="100000" saltValue="hry28yNpG75p8UWEdxCg6t12NlRPqv0wL4hw2OtW3xjtd/t4ESfUM+cVjav3CBK4j2B/EqIp9zNkue8c+WpU1g==" hashValue="986AMGrH5kz5/bSa+ciJBdOMHHmOFLcPr+WAj7DM8hI3Y68uZAe1BCYkvoCD7+ZZ5VSF8h5zxdK2VEJ0c2NAjw==" algorithmName="SHA-512" password="CC35"/>
  <autoFilter ref="C85:K141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80</v>
      </c>
      <c r="AZ2" s="240" t="s">
        <v>244</v>
      </c>
      <c r="BA2" s="240" t="s">
        <v>244</v>
      </c>
      <c r="BB2" s="240" t="s">
        <v>1</v>
      </c>
      <c r="BC2" s="240" t="s">
        <v>245</v>
      </c>
      <c r="BD2" s="240" t="s">
        <v>77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77</v>
      </c>
      <c r="AZ3" s="240" t="s">
        <v>246</v>
      </c>
      <c r="BA3" s="240" t="s">
        <v>246</v>
      </c>
      <c r="BB3" s="240" t="s">
        <v>1</v>
      </c>
      <c r="BC3" s="240" t="s">
        <v>247</v>
      </c>
      <c r="BD3" s="240" t="s">
        <v>77</v>
      </c>
    </row>
    <row r="4" ht="24.96" customHeight="1">
      <c r="B4" s="18"/>
      <c r="D4" s="126" t="s">
        <v>87</v>
      </c>
      <c r="L4" s="18"/>
      <c r="M4" s="22" t="s">
        <v>10</v>
      </c>
      <c r="AT4" s="15" t="s">
        <v>4</v>
      </c>
      <c r="AZ4" s="240" t="s">
        <v>248</v>
      </c>
      <c r="BA4" s="240" t="s">
        <v>248</v>
      </c>
      <c r="BB4" s="240" t="s">
        <v>1</v>
      </c>
      <c r="BC4" s="240" t="s">
        <v>249</v>
      </c>
      <c r="BD4" s="240" t="s">
        <v>77</v>
      </c>
    </row>
    <row r="5" ht="6.96" customHeight="1">
      <c r="B5" s="18"/>
      <c r="L5" s="18"/>
      <c r="AZ5" s="240" t="s">
        <v>250</v>
      </c>
      <c r="BA5" s="240" t="s">
        <v>251</v>
      </c>
      <c r="BB5" s="240" t="s">
        <v>1</v>
      </c>
      <c r="BC5" s="240" t="s">
        <v>252</v>
      </c>
      <c r="BD5" s="240" t="s">
        <v>77</v>
      </c>
    </row>
    <row r="6" ht="12" customHeight="1">
      <c r="B6" s="18"/>
      <c r="D6" s="127" t="s">
        <v>16</v>
      </c>
      <c r="L6" s="18"/>
      <c r="AZ6" s="240" t="s">
        <v>253</v>
      </c>
      <c r="BA6" s="240" t="s">
        <v>253</v>
      </c>
      <c r="BB6" s="240" t="s">
        <v>1</v>
      </c>
      <c r="BC6" s="240" t="s">
        <v>254</v>
      </c>
      <c r="BD6" s="240" t="s">
        <v>77</v>
      </c>
    </row>
    <row r="7" ht="16.5" customHeight="1">
      <c r="B7" s="18"/>
      <c r="E7" s="128" t="str">
        <f>'Rekapitulace stavby'!K6</f>
        <v>Únanovka, ř. km 4,680 - 5,223, Těšetice, úprava koryta</v>
      </c>
      <c r="F7" s="127"/>
      <c r="G7" s="127"/>
      <c r="H7" s="127"/>
      <c r="L7" s="18"/>
      <c r="AZ7" s="240" t="s">
        <v>255</v>
      </c>
      <c r="BA7" s="240" t="s">
        <v>255</v>
      </c>
      <c r="BB7" s="240" t="s">
        <v>1</v>
      </c>
      <c r="BC7" s="240" t="s">
        <v>8</v>
      </c>
      <c r="BD7" s="240" t="s">
        <v>77</v>
      </c>
    </row>
    <row r="8" s="1" customFormat="1" ht="12" customHeight="1">
      <c r="B8" s="41"/>
      <c r="D8" s="127" t="s">
        <v>88</v>
      </c>
      <c r="I8" s="129"/>
      <c r="L8" s="41"/>
      <c r="AZ8" s="240" t="s">
        <v>256</v>
      </c>
      <c r="BA8" s="240" t="s">
        <v>256</v>
      </c>
      <c r="BB8" s="240" t="s">
        <v>1</v>
      </c>
      <c r="BC8" s="240" t="s">
        <v>132</v>
      </c>
      <c r="BD8" s="240" t="s">
        <v>77</v>
      </c>
    </row>
    <row r="9" s="1" customFormat="1" ht="36.96" customHeight="1">
      <c r="B9" s="41"/>
      <c r="E9" s="130" t="s">
        <v>257</v>
      </c>
      <c r="F9" s="1"/>
      <c r="G9" s="1"/>
      <c r="H9" s="1"/>
      <c r="I9" s="129"/>
      <c r="L9" s="41"/>
      <c r="AZ9" s="240" t="s">
        <v>258</v>
      </c>
      <c r="BA9" s="240" t="s">
        <v>258</v>
      </c>
      <c r="BB9" s="240" t="s">
        <v>1</v>
      </c>
      <c r="BC9" s="240" t="s">
        <v>75</v>
      </c>
      <c r="BD9" s="240" t="s">
        <v>77</v>
      </c>
    </row>
    <row r="10" s="1" customFormat="1">
      <c r="B10" s="41"/>
      <c r="I10" s="129"/>
      <c r="L10" s="41"/>
      <c r="AZ10" s="240" t="s">
        <v>259</v>
      </c>
      <c r="BA10" s="240" t="s">
        <v>259</v>
      </c>
      <c r="BB10" s="240" t="s">
        <v>1</v>
      </c>
      <c r="BC10" s="240" t="s">
        <v>160</v>
      </c>
      <c r="BD10" s="240" t="s">
        <v>77</v>
      </c>
    </row>
    <row r="11" s="1" customFormat="1" ht="12" customHeight="1">
      <c r="B11" s="41"/>
      <c r="D11" s="127" t="s">
        <v>18</v>
      </c>
      <c r="F11" s="15" t="s">
        <v>1</v>
      </c>
      <c r="I11" s="131" t="s">
        <v>19</v>
      </c>
      <c r="J11" s="15" t="s">
        <v>1</v>
      </c>
      <c r="L11" s="41"/>
      <c r="AZ11" s="240" t="s">
        <v>260</v>
      </c>
      <c r="BA11" s="240" t="s">
        <v>260</v>
      </c>
      <c r="BB11" s="240" t="s">
        <v>1</v>
      </c>
      <c r="BC11" s="240" t="s">
        <v>261</v>
      </c>
      <c r="BD11" s="240" t="s">
        <v>77</v>
      </c>
    </row>
    <row r="12" s="1" customFormat="1" ht="12" customHeight="1">
      <c r="B12" s="41"/>
      <c r="D12" s="127" t="s">
        <v>20</v>
      </c>
      <c r="F12" s="15" t="s">
        <v>21</v>
      </c>
      <c r="I12" s="131" t="s">
        <v>22</v>
      </c>
      <c r="J12" s="132" t="str">
        <f>'Rekapitulace stavby'!AN8</f>
        <v>15. 3. 2019</v>
      </c>
      <c r="L12" s="41"/>
      <c r="AZ12" s="240" t="s">
        <v>262</v>
      </c>
      <c r="BA12" s="240" t="s">
        <v>262</v>
      </c>
      <c r="BB12" s="240" t="s">
        <v>1</v>
      </c>
      <c r="BC12" s="240" t="s">
        <v>263</v>
      </c>
      <c r="BD12" s="240" t="s">
        <v>77</v>
      </c>
    </row>
    <row r="13" s="1" customFormat="1" ht="10.8" customHeight="1">
      <c r="B13" s="41"/>
      <c r="I13" s="129"/>
      <c r="L13" s="41"/>
      <c r="AZ13" s="240" t="s">
        <v>264</v>
      </c>
      <c r="BA13" s="240" t="s">
        <v>264</v>
      </c>
      <c r="BB13" s="240" t="s">
        <v>1</v>
      </c>
      <c r="BC13" s="240" t="s">
        <v>265</v>
      </c>
      <c r="BD13" s="240" t="s">
        <v>77</v>
      </c>
    </row>
    <row r="14" s="1" customFormat="1" ht="12" customHeight="1">
      <c r="B14" s="41"/>
      <c r="D14" s="127" t="s">
        <v>24</v>
      </c>
      <c r="I14" s="131" t="s">
        <v>25</v>
      </c>
      <c r="J14" s="15" t="str">
        <f>IF('Rekapitulace stavby'!AN10="","",'Rekapitulace stavby'!AN10)</f>
        <v/>
      </c>
      <c r="L14" s="41"/>
    </row>
    <row r="15" s="1" customFormat="1" ht="18" customHeight="1">
      <c r="B15" s="41"/>
      <c r="E15" s="15" t="str">
        <f>IF('Rekapitulace stavby'!E11="","",'Rekapitulace stavby'!E11)</f>
        <v xml:space="preserve"> </v>
      </c>
      <c r="I15" s="131" t="s">
        <v>26</v>
      </c>
      <c r="J15" s="15" t="str">
        <f>IF('Rekapitulace stavby'!AN11="","",'Rekapitulace stavby'!AN11)</f>
        <v/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27</v>
      </c>
      <c r="I17" s="131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26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29</v>
      </c>
      <c r="I20" s="131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31" t="s">
        <v>26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31</v>
      </c>
      <c r="I23" s="131" t="s">
        <v>25</v>
      </c>
      <c r="J23" s="15" t="str">
        <f>IF('Rekapitulace stavby'!AN19="","",'Rekapitulace stavby'!AN19)</f>
        <v/>
      </c>
      <c r="L23" s="41"/>
    </row>
    <row r="24" s="1" customFormat="1" ht="18" customHeight="1">
      <c r="B24" s="41"/>
      <c r="E24" s="15" t="str">
        <f>IF('Rekapitulace stavby'!E20="","",'Rekapitulace stavby'!E20)</f>
        <v xml:space="preserve"> </v>
      </c>
      <c r="I24" s="131" t="s">
        <v>26</v>
      </c>
      <c r="J24" s="15" t="str">
        <f>IF('Rekapitulace stavby'!AN20="","",'Rekapitulace stavby'!AN20)</f>
        <v/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32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33</v>
      </c>
      <c r="I30" s="129"/>
      <c r="J30" s="138">
        <f>ROUND(J91,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35</v>
      </c>
      <c r="I32" s="140" t="s">
        <v>34</v>
      </c>
      <c r="J32" s="139" t="s">
        <v>36</v>
      </c>
      <c r="L32" s="41"/>
    </row>
    <row r="33" s="1" customFormat="1" ht="14.4" customHeight="1">
      <c r="B33" s="41"/>
      <c r="D33" s="127" t="s">
        <v>37</v>
      </c>
      <c r="E33" s="127" t="s">
        <v>38</v>
      </c>
      <c r="F33" s="141">
        <f>ROUND((SUM(BE91:BE401)),  2)</f>
        <v>0</v>
      </c>
      <c r="I33" s="142">
        <v>0.20999999999999999</v>
      </c>
      <c r="J33" s="141">
        <f>ROUND(((SUM(BE91:BE401))*I33),  2)</f>
        <v>0</v>
      </c>
      <c r="L33" s="41"/>
    </row>
    <row r="34" s="1" customFormat="1" ht="14.4" customHeight="1">
      <c r="B34" s="41"/>
      <c r="E34" s="127" t="s">
        <v>39</v>
      </c>
      <c r="F34" s="141">
        <f>ROUND((SUM(BF91:BF401)),  2)</f>
        <v>0</v>
      </c>
      <c r="I34" s="142">
        <v>0.14999999999999999</v>
      </c>
      <c r="J34" s="141">
        <f>ROUND(((SUM(BF91:BF401))*I34),  2)</f>
        <v>0</v>
      </c>
      <c r="L34" s="41"/>
    </row>
    <row r="35" hidden="1" s="1" customFormat="1" ht="14.4" customHeight="1">
      <c r="B35" s="41"/>
      <c r="E35" s="127" t="s">
        <v>40</v>
      </c>
      <c r="F35" s="141">
        <f>ROUND((SUM(BG91:BG401)),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41</v>
      </c>
      <c r="F36" s="141">
        <f>ROUND((SUM(BH91:BH401)),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42</v>
      </c>
      <c r="F37" s="141">
        <f>ROUND((SUM(BI91:BI401)),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43</v>
      </c>
      <c r="E39" s="145"/>
      <c r="F39" s="145"/>
      <c r="G39" s="146" t="s">
        <v>44</v>
      </c>
      <c r="H39" s="147" t="s">
        <v>45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90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>Únanovka, ř. km 4,680 - 5,223, Těšetice, úprava koryta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88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SO-01 - Úprava koryta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 xml:space="preserve"> </v>
      </c>
      <c r="G52" s="37"/>
      <c r="H52" s="37"/>
      <c r="I52" s="131" t="s">
        <v>22</v>
      </c>
      <c r="J52" s="65" t="str">
        <f>IF(J12="","",J12)</f>
        <v>15. 3. 2019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 xml:space="preserve"> </v>
      </c>
      <c r="G54" s="37"/>
      <c r="H54" s="37"/>
      <c r="I54" s="131" t="s">
        <v>29</v>
      </c>
      <c r="J54" s="34" t="str">
        <f>E21</f>
        <v xml:space="preserve"> </v>
      </c>
      <c r="K54" s="37"/>
      <c r="L54" s="41"/>
    </row>
    <row r="55" s="1" customFormat="1" ht="13.65" customHeight="1">
      <c r="B55" s="36"/>
      <c r="C55" s="30" t="s">
        <v>27</v>
      </c>
      <c r="D55" s="37"/>
      <c r="E55" s="37"/>
      <c r="F55" s="25" t="str">
        <f>IF(E18="","",E18)</f>
        <v>Vyplň údaj</v>
      </c>
      <c r="G55" s="37"/>
      <c r="H55" s="37"/>
      <c r="I55" s="131" t="s">
        <v>31</v>
      </c>
      <c r="J55" s="34" t="str">
        <f>E24</f>
        <v xml:space="preserve"> 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91</v>
      </c>
      <c r="D57" s="159"/>
      <c r="E57" s="159"/>
      <c r="F57" s="159"/>
      <c r="G57" s="159"/>
      <c r="H57" s="159"/>
      <c r="I57" s="160"/>
      <c r="J57" s="161" t="s">
        <v>92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93</v>
      </c>
      <c r="D59" s="37"/>
      <c r="E59" s="37"/>
      <c r="F59" s="37"/>
      <c r="G59" s="37"/>
      <c r="H59" s="37"/>
      <c r="I59" s="129"/>
      <c r="J59" s="96">
        <f>J91</f>
        <v>0</v>
      </c>
      <c r="K59" s="37"/>
      <c r="L59" s="41"/>
      <c r="AU59" s="15" t="s">
        <v>94</v>
      </c>
    </row>
    <row r="60" s="7" customFormat="1" ht="24.96" customHeight="1">
      <c r="B60" s="163"/>
      <c r="C60" s="164"/>
      <c r="D60" s="165" t="s">
        <v>266</v>
      </c>
      <c r="E60" s="166"/>
      <c r="F60" s="166"/>
      <c r="G60" s="166"/>
      <c r="H60" s="166"/>
      <c r="I60" s="167"/>
      <c r="J60" s="168">
        <f>J92</f>
        <v>0</v>
      </c>
      <c r="K60" s="164"/>
      <c r="L60" s="169"/>
    </row>
    <row r="61" s="8" customFormat="1" ht="19.92" customHeight="1">
      <c r="B61" s="170"/>
      <c r="C61" s="171"/>
      <c r="D61" s="172" t="s">
        <v>267</v>
      </c>
      <c r="E61" s="173"/>
      <c r="F61" s="173"/>
      <c r="G61" s="173"/>
      <c r="H61" s="173"/>
      <c r="I61" s="174"/>
      <c r="J61" s="175">
        <f>J93</f>
        <v>0</v>
      </c>
      <c r="K61" s="171"/>
      <c r="L61" s="176"/>
    </row>
    <row r="62" s="8" customFormat="1" ht="19.92" customHeight="1">
      <c r="B62" s="170"/>
      <c r="C62" s="171"/>
      <c r="D62" s="172" t="s">
        <v>268</v>
      </c>
      <c r="E62" s="173"/>
      <c r="F62" s="173"/>
      <c r="G62" s="173"/>
      <c r="H62" s="173"/>
      <c r="I62" s="174"/>
      <c r="J62" s="175">
        <f>J183</f>
        <v>0</v>
      </c>
      <c r="K62" s="171"/>
      <c r="L62" s="176"/>
    </row>
    <row r="63" s="8" customFormat="1" ht="19.92" customHeight="1">
      <c r="B63" s="170"/>
      <c r="C63" s="171"/>
      <c r="D63" s="172" t="s">
        <v>269</v>
      </c>
      <c r="E63" s="173"/>
      <c r="F63" s="173"/>
      <c r="G63" s="173"/>
      <c r="H63" s="173"/>
      <c r="I63" s="174"/>
      <c r="J63" s="175">
        <f>J192</f>
        <v>0</v>
      </c>
      <c r="K63" s="171"/>
      <c r="L63" s="176"/>
    </row>
    <row r="64" s="8" customFormat="1" ht="19.92" customHeight="1">
      <c r="B64" s="170"/>
      <c r="C64" s="171"/>
      <c r="D64" s="172" t="s">
        <v>270</v>
      </c>
      <c r="E64" s="173"/>
      <c r="F64" s="173"/>
      <c r="G64" s="173"/>
      <c r="H64" s="173"/>
      <c r="I64" s="174"/>
      <c r="J64" s="175">
        <f>J219</f>
        <v>0</v>
      </c>
      <c r="K64" s="171"/>
      <c r="L64" s="176"/>
    </row>
    <row r="65" s="8" customFormat="1" ht="19.92" customHeight="1">
      <c r="B65" s="170"/>
      <c r="C65" s="171"/>
      <c r="D65" s="172" t="s">
        <v>271</v>
      </c>
      <c r="E65" s="173"/>
      <c r="F65" s="173"/>
      <c r="G65" s="173"/>
      <c r="H65" s="173"/>
      <c r="I65" s="174"/>
      <c r="J65" s="175">
        <f>J257</f>
        <v>0</v>
      </c>
      <c r="K65" s="171"/>
      <c r="L65" s="176"/>
    </row>
    <row r="66" s="8" customFormat="1" ht="19.92" customHeight="1">
      <c r="B66" s="170"/>
      <c r="C66" s="171"/>
      <c r="D66" s="172" t="s">
        <v>272</v>
      </c>
      <c r="E66" s="173"/>
      <c r="F66" s="173"/>
      <c r="G66" s="173"/>
      <c r="H66" s="173"/>
      <c r="I66" s="174"/>
      <c r="J66" s="175">
        <f>J282</f>
        <v>0</v>
      </c>
      <c r="K66" s="171"/>
      <c r="L66" s="176"/>
    </row>
    <row r="67" s="8" customFormat="1" ht="19.92" customHeight="1">
      <c r="B67" s="170"/>
      <c r="C67" s="171"/>
      <c r="D67" s="172" t="s">
        <v>273</v>
      </c>
      <c r="E67" s="173"/>
      <c r="F67" s="173"/>
      <c r="G67" s="173"/>
      <c r="H67" s="173"/>
      <c r="I67" s="174"/>
      <c r="J67" s="175">
        <f>J320</f>
        <v>0</v>
      </c>
      <c r="K67" s="171"/>
      <c r="L67" s="176"/>
    </row>
    <row r="68" s="8" customFormat="1" ht="19.92" customHeight="1">
      <c r="B68" s="170"/>
      <c r="C68" s="171"/>
      <c r="D68" s="172" t="s">
        <v>274</v>
      </c>
      <c r="E68" s="173"/>
      <c r="F68" s="173"/>
      <c r="G68" s="173"/>
      <c r="H68" s="173"/>
      <c r="I68" s="174"/>
      <c r="J68" s="175">
        <f>J327</f>
        <v>0</v>
      </c>
      <c r="K68" s="171"/>
      <c r="L68" s="176"/>
    </row>
    <row r="69" s="7" customFormat="1" ht="24.96" customHeight="1">
      <c r="B69" s="163"/>
      <c r="C69" s="164"/>
      <c r="D69" s="165" t="s">
        <v>275</v>
      </c>
      <c r="E69" s="166"/>
      <c r="F69" s="166"/>
      <c r="G69" s="166"/>
      <c r="H69" s="166"/>
      <c r="I69" s="167"/>
      <c r="J69" s="168">
        <f>J331</f>
        <v>0</v>
      </c>
      <c r="K69" s="164"/>
      <c r="L69" s="169"/>
    </row>
    <row r="70" s="8" customFormat="1" ht="19.92" customHeight="1">
      <c r="B70" s="170"/>
      <c r="C70" s="171"/>
      <c r="D70" s="172" t="s">
        <v>276</v>
      </c>
      <c r="E70" s="173"/>
      <c r="F70" s="173"/>
      <c r="G70" s="173"/>
      <c r="H70" s="173"/>
      <c r="I70" s="174"/>
      <c r="J70" s="175">
        <f>J332</f>
        <v>0</v>
      </c>
      <c r="K70" s="171"/>
      <c r="L70" s="176"/>
    </row>
    <row r="71" s="8" customFormat="1" ht="19.92" customHeight="1">
      <c r="B71" s="170"/>
      <c r="C71" s="171"/>
      <c r="D71" s="172" t="s">
        <v>277</v>
      </c>
      <c r="E71" s="173"/>
      <c r="F71" s="173"/>
      <c r="G71" s="173"/>
      <c r="H71" s="173"/>
      <c r="I71" s="174"/>
      <c r="J71" s="175">
        <f>J391</f>
        <v>0</v>
      </c>
      <c r="K71" s="171"/>
      <c r="L71" s="176"/>
    </row>
    <row r="72" s="1" customFormat="1" ht="21.84" customHeight="1">
      <c r="B72" s="36"/>
      <c r="C72" s="37"/>
      <c r="D72" s="37"/>
      <c r="E72" s="37"/>
      <c r="F72" s="37"/>
      <c r="G72" s="37"/>
      <c r="H72" s="37"/>
      <c r="I72" s="129"/>
      <c r="J72" s="37"/>
      <c r="K72" s="37"/>
      <c r="L72" s="41"/>
    </row>
    <row r="73" s="1" customFormat="1" ht="6.96" customHeight="1">
      <c r="B73" s="55"/>
      <c r="C73" s="56"/>
      <c r="D73" s="56"/>
      <c r="E73" s="56"/>
      <c r="F73" s="56"/>
      <c r="G73" s="56"/>
      <c r="H73" s="56"/>
      <c r="I73" s="153"/>
      <c r="J73" s="56"/>
      <c r="K73" s="56"/>
      <c r="L73" s="41"/>
    </row>
    <row r="77" s="1" customFormat="1" ht="6.96" customHeight="1">
      <c r="B77" s="57"/>
      <c r="C77" s="58"/>
      <c r="D77" s="58"/>
      <c r="E77" s="58"/>
      <c r="F77" s="58"/>
      <c r="G77" s="58"/>
      <c r="H77" s="58"/>
      <c r="I77" s="156"/>
      <c r="J77" s="58"/>
      <c r="K77" s="58"/>
      <c r="L77" s="41"/>
    </row>
    <row r="78" s="1" customFormat="1" ht="24.96" customHeight="1">
      <c r="B78" s="36"/>
      <c r="C78" s="21" t="s">
        <v>102</v>
      </c>
      <c r="D78" s="37"/>
      <c r="E78" s="37"/>
      <c r="F78" s="37"/>
      <c r="G78" s="37"/>
      <c r="H78" s="37"/>
      <c r="I78" s="129"/>
      <c r="J78" s="37"/>
      <c r="K78" s="37"/>
      <c r="L78" s="41"/>
    </row>
    <row r="79" s="1" customFormat="1" ht="6.96" customHeight="1">
      <c r="B79" s="36"/>
      <c r="C79" s="37"/>
      <c r="D79" s="37"/>
      <c r="E79" s="37"/>
      <c r="F79" s="37"/>
      <c r="G79" s="37"/>
      <c r="H79" s="37"/>
      <c r="I79" s="129"/>
      <c r="J79" s="37"/>
      <c r="K79" s="37"/>
      <c r="L79" s="41"/>
    </row>
    <row r="80" s="1" customFormat="1" ht="12" customHeight="1">
      <c r="B80" s="36"/>
      <c r="C80" s="30" t="s">
        <v>16</v>
      </c>
      <c r="D80" s="37"/>
      <c r="E80" s="37"/>
      <c r="F80" s="37"/>
      <c r="G80" s="37"/>
      <c r="H80" s="37"/>
      <c r="I80" s="129"/>
      <c r="J80" s="37"/>
      <c r="K80" s="37"/>
      <c r="L80" s="41"/>
    </row>
    <row r="81" s="1" customFormat="1" ht="16.5" customHeight="1">
      <c r="B81" s="36"/>
      <c r="C81" s="37"/>
      <c r="D81" s="37"/>
      <c r="E81" s="157" t="str">
        <f>E7</f>
        <v>Únanovka, ř. km 4,680 - 5,223, Těšetice, úprava koryta</v>
      </c>
      <c r="F81" s="30"/>
      <c r="G81" s="30"/>
      <c r="H81" s="30"/>
      <c r="I81" s="129"/>
      <c r="J81" s="37"/>
      <c r="K81" s="37"/>
      <c r="L81" s="41"/>
    </row>
    <row r="82" s="1" customFormat="1" ht="12" customHeight="1">
      <c r="B82" s="36"/>
      <c r="C82" s="30" t="s">
        <v>88</v>
      </c>
      <c r="D82" s="37"/>
      <c r="E82" s="37"/>
      <c r="F82" s="37"/>
      <c r="G82" s="37"/>
      <c r="H82" s="37"/>
      <c r="I82" s="129"/>
      <c r="J82" s="37"/>
      <c r="K82" s="37"/>
      <c r="L82" s="41"/>
    </row>
    <row r="83" s="1" customFormat="1" ht="16.5" customHeight="1">
      <c r="B83" s="36"/>
      <c r="C83" s="37"/>
      <c r="D83" s="37"/>
      <c r="E83" s="62" t="str">
        <f>E9</f>
        <v>SO-01 - Úprava koryta</v>
      </c>
      <c r="F83" s="37"/>
      <c r="G83" s="37"/>
      <c r="H83" s="37"/>
      <c r="I83" s="129"/>
      <c r="J83" s="37"/>
      <c r="K83" s="37"/>
      <c r="L83" s="41"/>
    </row>
    <row r="84" s="1" customFormat="1" ht="6.96" customHeight="1">
      <c r="B84" s="36"/>
      <c r="C84" s="37"/>
      <c r="D84" s="37"/>
      <c r="E84" s="37"/>
      <c r="F84" s="37"/>
      <c r="G84" s="37"/>
      <c r="H84" s="37"/>
      <c r="I84" s="129"/>
      <c r="J84" s="37"/>
      <c r="K84" s="37"/>
      <c r="L84" s="41"/>
    </row>
    <row r="85" s="1" customFormat="1" ht="12" customHeight="1">
      <c r="B85" s="36"/>
      <c r="C85" s="30" t="s">
        <v>20</v>
      </c>
      <c r="D85" s="37"/>
      <c r="E85" s="37"/>
      <c r="F85" s="25" t="str">
        <f>F12</f>
        <v xml:space="preserve"> </v>
      </c>
      <c r="G85" s="37"/>
      <c r="H85" s="37"/>
      <c r="I85" s="131" t="s">
        <v>22</v>
      </c>
      <c r="J85" s="65" t="str">
        <f>IF(J12="","",J12)</f>
        <v>15. 3. 2019</v>
      </c>
      <c r="K85" s="37"/>
      <c r="L85" s="41"/>
    </row>
    <row r="86" s="1" customFormat="1" ht="6.96" customHeight="1">
      <c r="B86" s="36"/>
      <c r="C86" s="37"/>
      <c r="D86" s="37"/>
      <c r="E86" s="37"/>
      <c r="F86" s="37"/>
      <c r="G86" s="37"/>
      <c r="H86" s="37"/>
      <c r="I86" s="129"/>
      <c r="J86" s="37"/>
      <c r="K86" s="37"/>
      <c r="L86" s="41"/>
    </row>
    <row r="87" s="1" customFormat="1" ht="13.65" customHeight="1">
      <c r="B87" s="36"/>
      <c r="C87" s="30" t="s">
        <v>24</v>
      </c>
      <c r="D87" s="37"/>
      <c r="E87" s="37"/>
      <c r="F87" s="25" t="str">
        <f>E15</f>
        <v xml:space="preserve"> </v>
      </c>
      <c r="G87" s="37"/>
      <c r="H87" s="37"/>
      <c r="I87" s="131" t="s">
        <v>29</v>
      </c>
      <c r="J87" s="34" t="str">
        <f>E21</f>
        <v xml:space="preserve"> </v>
      </c>
      <c r="K87" s="37"/>
      <c r="L87" s="41"/>
    </row>
    <row r="88" s="1" customFormat="1" ht="13.65" customHeight="1">
      <c r="B88" s="36"/>
      <c r="C88" s="30" t="s">
        <v>27</v>
      </c>
      <c r="D88" s="37"/>
      <c r="E88" s="37"/>
      <c r="F88" s="25" t="str">
        <f>IF(E18="","",E18)</f>
        <v>Vyplň údaj</v>
      </c>
      <c r="G88" s="37"/>
      <c r="H88" s="37"/>
      <c r="I88" s="131" t="s">
        <v>31</v>
      </c>
      <c r="J88" s="34" t="str">
        <f>E24</f>
        <v xml:space="preserve"> </v>
      </c>
      <c r="K88" s="37"/>
      <c r="L88" s="41"/>
    </row>
    <row r="89" s="1" customFormat="1" ht="10.32" customHeight="1">
      <c r="B89" s="36"/>
      <c r="C89" s="37"/>
      <c r="D89" s="37"/>
      <c r="E89" s="37"/>
      <c r="F89" s="37"/>
      <c r="G89" s="37"/>
      <c r="H89" s="37"/>
      <c r="I89" s="129"/>
      <c r="J89" s="37"/>
      <c r="K89" s="37"/>
      <c r="L89" s="41"/>
    </row>
    <row r="90" s="9" customFormat="1" ht="29.28" customHeight="1">
      <c r="B90" s="177"/>
      <c r="C90" s="178" t="s">
        <v>103</v>
      </c>
      <c r="D90" s="179" t="s">
        <v>52</v>
      </c>
      <c r="E90" s="179" t="s">
        <v>48</v>
      </c>
      <c r="F90" s="179" t="s">
        <v>49</v>
      </c>
      <c r="G90" s="179" t="s">
        <v>104</v>
      </c>
      <c r="H90" s="179" t="s">
        <v>105</v>
      </c>
      <c r="I90" s="180" t="s">
        <v>106</v>
      </c>
      <c r="J90" s="179" t="s">
        <v>92</v>
      </c>
      <c r="K90" s="181" t="s">
        <v>107</v>
      </c>
      <c r="L90" s="182"/>
      <c r="M90" s="86" t="s">
        <v>1</v>
      </c>
      <c r="N90" s="87" t="s">
        <v>37</v>
      </c>
      <c r="O90" s="87" t="s">
        <v>108</v>
      </c>
      <c r="P90" s="87" t="s">
        <v>109</v>
      </c>
      <c r="Q90" s="87" t="s">
        <v>110</v>
      </c>
      <c r="R90" s="87" t="s">
        <v>111</v>
      </c>
      <c r="S90" s="87" t="s">
        <v>112</v>
      </c>
      <c r="T90" s="88" t="s">
        <v>113</v>
      </c>
    </row>
    <row r="91" s="1" customFormat="1" ht="22.8" customHeight="1">
      <c r="B91" s="36"/>
      <c r="C91" s="93" t="s">
        <v>114</v>
      </c>
      <c r="D91" s="37"/>
      <c r="E91" s="37"/>
      <c r="F91" s="37"/>
      <c r="G91" s="37"/>
      <c r="H91" s="37"/>
      <c r="I91" s="129"/>
      <c r="J91" s="183">
        <f>BK91</f>
        <v>0</v>
      </c>
      <c r="K91" s="37"/>
      <c r="L91" s="41"/>
      <c r="M91" s="89"/>
      <c r="N91" s="90"/>
      <c r="O91" s="90"/>
      <c r="P91" s="184">
        <f>P92+P331</f>
        <v>0</v>
      </c>
      <c r="Q91" s="90"/>
      <c r="R91" s="184">
        <f>R92+R331</f>
        <v>6333.7275537600008</v>
      </c>
      <c r="S91" s="90"/>
      <c r="T91" s="185">
        <f>T92+T331</f>
        <v>232.37849999999997</v>
      </c>
      <c r="AT91" s="15" t="s">
        <v>66</v>
      </c>
      <c r="AU91" s="15" t="s">
        <v>94</v>
      </c>
      <c r="BK91" s="186">
        <f>BK92+BK331</f>
        <v>0</v>
      </c>
    </row>
    <row r="92" s="10" customFormat="1" ht="25.92" customHeight="1">
      <c r="B92" s="187"/>
      <c r="C92" s="188"/>
      <c r="D92" s="189" t="s">
        <v>66</v>
      </c>
      <c r="E92" s="190" t="s">
        <v>278</v>
      </c>
      <c r="F92" s="190" t="s">
        <v>279</v>
      </c>
      <c r="G92" s="188"/>
      <c r="H92" s="188"/>
      <c r="I92" s="191"/>
      <c r="J92" s="192">
        <f>BK92</f>
        <v>0</v>
      </c>
      <c r="K92" s="188"/>
      <c r="L92" s="193"/>
      <c r="M92" s="194"/>
      <c r="N92" s="195"/>
      <c r="O92" s="195"/>
      <c r="P92" s="196">
        <f>P93+P183+P192+P219+P257+P282+P320+P327</f>
        <v>0</v>
      </c>
      <c r="Q92" s="195"/>
      <c r="R92" s="196">
        <f>R93+R183+R192+R219+R257+R282+R320+R327</f>
        <v>6327.3166356600004</v>
      </c>
      <c r="S92" s="195"/>
      <c r="T92" s="197">
        <f>T93+T183+T192+T219+T257+T282+T320+T327</f>
        <v>232.37849999999997</v>
      </c>
      <c r="AR92" s="198" t="s">
        <v>75</v>
      </c>
      <c r="AT92" s="199" t="s">
        <v>66</v>
      </c>
      <c r="AU92" s="199" t="s">
        <v>67</v>
      </c>
      <c r="AY92" s="198" t="s">
        <v>117</v>
      </c>
      <c r="BK92" s="200">
        <f>BK93+BK183+BK192+BK219+BK257+BK282+BK320+BK327</f>
        <v>0</v>
      </c>
    </row>
    <row r="93" s="10" customFormat="1" ht="22.8" customHeight="1">
      <c r="B93" s="187"/>
      <c r="C93" s="188"/>
      <c r="D93" s="189" t="s">
        <v>66</v>
      </c>
      <c r="E93" s="201" t="s">
        <v>75</v>
      </c>
      <c r="F93" s="201" t="s">
        <v>280</v>
      </c>
      <c r="G93" s="188"/>
      <c r="H93" s="188"/>
      <c r="I93" s="191"/>
      <c r="J93" s="202">
        <f>BK93</f>
        <v>0</v>
      </c>
      <c r="K93" s="188"/>
      <c r="L93" s="193"/>
      <c r="M93" s="194"/>
      <c r="N93" s="195"/>
      <c r="O93" s="195"/>
      <c r="P93" s="196">
        <f>SUM(P94:P182)</f>
        <v>0</v>
      </c>
      <c r="Q93" s="195"/>
      <c r="R93" s="196">
        <f>SUM(R94:R182)</f>
        <v>15.513489999999999</v>
      </c>
      <c r="S93" s="195"/>
      <c r="T93" s="197">
        <f>SUM(T94:T182)</f>
        <v>0</v>
      </c>
      <c r="AR93" s="198" t="s">
        <v>75</v>
      </c>
      <c r="AT93" s="199" t="s">
        <v>66</v>
      </c>
      <c r="AU93" s="199" t="s">
        <v>75</v>
      </c>
      <c r="AY93" s="198" t="s">
        <v>117</v>
      </c>
      <c r="BK93" s="200">
        <f>SUM(BK94:BK182)</f>
        <v>0</v>
      </c>
    </row>
    <row r="94" s="1" customFormat="1" ht="22.5" customHeight="1">
      <c r="B94" s="36"/>
      <c r="C94" s="203" t="s">
        <v>75</v>
      </c>
      <c r="D94" s="203" t="s">
        <v>120</v>
      </c>
      <c r="E94" s="204" t="s">
        <v>281</v>
      </c>
      <c r="F94" s="205" t="s">
        <v>282</v>
      </c>
      <c r="G94" s="206" t="s">
        <v>283</v>
      </c>
      <c r="H94" s="207">
        <v>188.5</v>
      </c>
      <c r="I94" s="208"/>
      <c r="J94" s="209">
        <f>ROUND(I94*H94,2)</f>
        <v>0</v>
      </c>
      <c r="K94" s="205" t="s">
        <v>124</v>
      </c>
      <c r="L94" s="41"/>
      <c r="M94" s="210" t="s">
        <v>1</v>
      </c>
      <c r="N94" s="211" t="s">
        <v>38</v>
      </c>
      <c r="O94" s="77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AR94" s="15" t="s">
        <v>136</v>
      </c>
      <c r="AT94" s="15" t="s">
        <v>120</v>
      </c>
      <c r="AU94" s="15" t="s">
        <v>77</v>
      </c>
      <c r="AY94" s="15" t="s">
        <v>117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5" t="s">
        <v>75</v>
      </c>
      <c r="BK94" s="214">
        <f>ROUND(I94*H94,2)</f>
        <v>0</v>
      </c>
      <c r="BL94" s="15" t="s">
        <v>136</v>
      </c>
      <c r="BM94" s="15" t="s">
        <v>284</v>
      </c>
    </row>
    <row r="95" s="12" customFormat="1">
      <c r="B95" s="227"/>
      <c r="C95" s="228"/>
      <c r="D95" s="217" t="s">
        <v>127</v>
      </c>
      <c r="E95" s="229" t="s">
        <v>1</v>
      </c>
      <c r="F95" s="230" t="s">
        <v>285</v>
      </c>
      <c r="G95" s="228"/>
      <c r="H95" s="229" t="s">
        <v>1</v>
      </c>
      <c r="I95" s="231"/>
      <c r="J95" s="228"/>
      <c r="K95" s="228"/>
      <c r="L95" s="232"/>
      <c r="M95" s="233"/>
      <c r="N95" s="234"/>
      <c r="O95" s="234"/>
      <c r="P95" s="234"/>
      <c r="Q95" s="234"/>
      <c r="R95" s="234"/>
      <c r="S95" s="234"/>
      <c r="T95" s="235"/>
      <c r="AT95" s="236" t="s">
        <v>127</v>
      </c>
      <c r="AU95" s="236" t="s">
        <v>77</v>
      </c>
      <c r="AV95" s="12" t="s">
        <v>75</v>
      </c>
      <c r="AW95" s="12" t="s">
        <v>30</v>
      </c>
      <c r="AX95" s="12" t="s">
        <v>67</v>
      </c>
      <c r="AY95" s="236" t="s">
        <v>117</v>
      </c>
    </row>
    <row r="96" s="11" customFormat="1">
      <c r="B96" s="215"/>
      <c r="C96" s="216"/>
      <c r="D96" s="217" t="s">
        <v>127</v>
      </c>
      <c r="E96" s="218" t="s">
        <v>1</v>
      </c>
      <c r="F96" s="219" t="s">
        <v>286</v>
      </c>
      <c r="G96" s="216"/>
      <c r="H96" s="220">
        <v>188.5</v>
      </c>
      <c r="I96" s="221"/>
      <c r="J96" s="216"/>
      <c r="K96" s="216"/>
      <c r="L96" s="222"/>
      <c r="M96" s="223"/>
      <c r="N96" s="224"/>
      <c r="O96" s="224"/>
      <c r="P96" s="224"/>
      <c r="Q96" s="224"/>
      <c r="R96" s="224"/>
      <c r="S96" s="224"/>
      <c r="T96" s="225"/>
      <c r="AT96" s="226" t="s">
        <v>127</v>
      </c>
      <c r="AU96" s="226" t="s">
        <v>77</v>
      </c>
      <c r="AV96" s="11" t="s">
        <v>77</v>
      </c>
      <c r="AW96" s="11" t="s">
        <v>30</v>
      </c>
      <c r="AX96" s="11" t="s">
        <v>75</v>
      </c>
      <c r="AY96" s="226" t="s">
        <v>117</v>
      </c>
    </row>
    <row r="97" s="1" customFormat="1" ht="22.5" customHeight="1">
      <c r="B97" s="36"/>
      <c r="C97" s="203" t="s">
        <v>77</v>
      </c>
      <c r="D97" s="203" t="s">
        <v>120</v>
      </c>
      <c r="E97" s="204" t="s">
        <v>287</v>
      </c>
      <c r="F97" s="205" t="s">
        <v>288</v>
      </c>
      <c r="G97" s="206" t="s">
        <v>283</v>
      </c>
      <c r="H97" s="207">
        <v>475.5</v>
      </c>
      <c r="I97" s="208"/>
      <c r="J97" s="209">
        <f>ROUND(I97*H97,2)</f>
        <v>0</v>
      </c>
      <c r="K97" s="205" t="s">
        <v>124</v>
      </c>
      <c r="L97" s="41"/>
      <c r="M97" s="210" t="s">
        <v>1</v>
      </c>
      <c r="N97" s="211" t="s">
        <v>38</v>
      </c>
      <c r="O97" s="77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AR97" s="15" t="s">
        <v>136</v>
      </c>
      <c r="AT97" s="15" t="s">
        <v>120</v>
      </c>
      <c r="AU97" s="15" t="s">
        <v>77</v>
      </c>
      <c r="AY97" s="15" t="s">
        <v>117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5" t="s">
        <v>75</v>
      </c>
      <c r="BK97" s="214">
        <f>ROUND(I97*H97,2)</f>
        <v>0</v>
      </c>
      <c r="BL97" s="15" t="s">
        <v>136</v>
      </c>
      <c r="BM97" s="15" t="s">
        <v>289</v>
      </c>
    </row>
    <row r="98" s="12" customFormat="1">
      <c r="B98" s="227"/>
      <c r="C98" s="228"/>
      <c r="D98" s="217" t="s">
        <v>127</v>
      </c>
      <c r="E98" s="229" t="s">
        <v>1</v>
      </c>
      <c r="F98" s="230" t="s">
        <v>285</v>
      </c>
      <c r="G98" s="228"/>
      <c r="H98" s="229" t="s">
        <v>1</v>
      </c>
      <c r="I98" s="231"/>
      <c r="J98" s="228"/>
      <c r="K98" s="228"/>
      <c r="L98" s="232"/>
      <c r="M98" s="233"/>
      <c r="N98" s="234"/>
      <c r="O98" s="234"/>
      <c r="P98" s="234"/>
      <c r="Q98" s="234"/>
      <c r="R98" s="234"/>
      <c r="S98" s="234"/>
      <c r="T98" s="235"/>
      <c r="AT98" s="236" t="s">
        <v>127</v>
      </c>
      <c r="AU98" s="236" t="s">
        <v>77</v>
      </c>
      <c r="AV98" s="12" t="s">
        <v>75</v>
      </c>
      <c r="AW98" s="12" t="s">
        <v>30</v>
      </c>
      <c r="AX98" s="12" t="s">
        <v>67</v>
      </c>
      <c r="AY98" s="236" t="s">
        <v>117</v>
      </c>
    </row>
    <row r="99" s="11" customFormat="1">
      <c r="B99" s="215"/>
      <c r="C99" s="216"/>
      <c r="D99" s="217" t="s">
        <v>127</v>
      </c>
      <c r="E99" s="218" t="s">
        <v>1</v>
      </c>
      <c r="F99" s="219" t="s">
        <v>290</v>
      </c>
      <c r="G99" s="216"/>
      <c r="H99" s="220">
        <v>34.5</v>
      </c>
      <c r="I99" s="221"/>
      <c r="J99" s="216"/>
      <c r="K99" s="216"/>
      <c r="L99" s="222"/>
      <c r="M99" s="223"/>
      <c r="N99" s="224"/>
      <c r="O99" s="224"/>
      <c r="P99" s="224"/>
      <c r="Q99" s="224"/>
      <c r="R99" s="224"/>
      <c r="S99" s="224"/>
      <c r="T99" s="225"/>
      <c r="AT99" s="226" t="s">
        <v>127</v>
      </c>
      <c r="AU99" s="226" t="s">
        <v>77</v>
      </c>
      <c r="AV99" s="11" t="s">
        <v>77</v>
      </c>
      <c r="AW99" s="11" t="s">
        <v>30</v>
      </c>
      <c r="AX99" s="11" t="s">
        <v>67</v>
      </c>
      <c r="AY99" s="226" t="s">
        <v>117</v>
      </c>
    </row>
    <row r="100" s="11" customFormat="1">
      <c r="B100" s="215"/>
      <c r="C100" s="216"/>
      <c r="D100" s="217" t="s">
        <v>127</v>
      </c>
      <c r="E100" s="218" t="s">
        <v>1</v>
      </c>
      <c r="F100" s="219" t="s">
        <v>291</v>
      </c>
      <c r="G100" s="216"/>
      <c r="H100" s="220">
        <v>441</v>
      </c>
      <c r="I100" s="221"/>
      <c r="J100" s="216"/>
      <c r="K100" s="216"/>
      <c r="L100" s="222"/>
      <c r="M100" s="223"/>
      <c r="N100" s="224"/>
      <c r="O100" s="224"/>
      <c r="P100" s="224"/>
      <c r="Q100" s="224"/>
      <c r="R100" s="224"/>
      <c r="S100" s="224"/>
      <c r="T100" s="225"/>
      <c r="AT100" s="226" t="s">
        <v>127</v>
      </c>
      <c r="AU100" s="226" t="s">
        <v>77</v>
      </c>
      <c r="AV100" s="11" t="s">
        <v>77</v>
      </c>
      <c r="AW100" s="11" t="s">
        <v>30</v>
      </c>
      <c r="AX100" s="11" t="s">
        <v>67</v>
      </c>
      <c r="AY100" s="226" t="s">
        <v>117</v>
      </c>
    </row>
    <row r="101" s="13" customFormat="1">
      <c r="B101" s="241"/>
      <c r="C101" s="242"/>
      <c r="D101" s="217" t="s">
        <v>127</v>
      </c>
      <c r="E101" s="243" t="s">
        <v>262</v>
      </c>
      <c r="F101" s="244" t="s">
        <v>292</v>
      </c>
      <c r="G101" s="242"/>
      <c r="H101" s="245">
        <v>475.5</v>
      </c>
      <c r="I101" s="246"/>
      <c r="J101" s="242"/>
      <c r="K101" s="242"/>
      <c r="L101" s="247"/>
      <c r="M101" s="248"/>
      <c r="N101" s="249"/>
      <c r="O101" s="249"/>
      <c r="P101" s="249"/>
      <c r="Q101" s="249"/>
      <c r="R101" s="249"/>
      <c r="S101" s="249"/>
      <c r="T101" s="250"/>
      <c r="AT101" s="251" t="s">
        <v>127</v>
      </c>
      <c r="AU101" s="251" t="s">
        <v>77</v>
      </c>
      <c r="AV101" s="13" t="s">
        <v>136</v>
      </c>
      <c r="AW101" s="13" t="s">
        <v>30</v>
      </c>
      <c r="AX101" s="13" t="s">
        <v>75</v>
      </c>
      <c r="AY101" s="251" t="s">
        <v>117</v>
      </c>
    </row>
    <row r="102" s="1" customFormat="1" ht="22.5" customHeight="1">
      <c r="B102" s="36"/>
      <c r="C102" s="203" t="s">
        <v>132</v>
      </c>
      <c r="D102" s="203" t="s">
        <v>120</v>
      </c>
      <c r="E102" s="204" t="s">
        <v>293</v>
      </c>
      <c r="F102" s="205" t="s">
        <v>294</v>
      </c>
      <c r="G102" s="206" t="s">
        <v>283</v>
      </c>
      <c r="H102" s="207">
        <v>6713.5</v>
      </c>
      <c r="I102" s="208"/>
      <c r="J102" s="209">
        <f>ROUND(I102*H102,2)</f>
        <v>0</v>
      </c>
      <c r="K102" s="205" t="s">
        <v>124</v>
      </c>
      <c r="L102" s="41"/>
      <c r="M102" s="210" t="s">
        <v>1</v>
      </c>
      <c r="N102" s="211" t="s">
        <v>38</v>
      </c>
      <c r="O102" s="77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AR102" s="15" t="s">
        <v>136</v>
      </c>
      <c r="AT102" s="15" t="s">
        <v>120</v>
      </c>
      <c r="AU102" s="15" t="s">
        <v>77</v>
      </c>
      <c r="AY102" s="15" t="s">
        <v>117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5" t="s">
        <v>75</v>
      </c>
      <c r="BK102" s="214">
        <f>ROUND(I102*H102,2)</f>
        <v>0</v>
      </c>
      <c r="BL102" s="15" t="s">
        <v>136</v>
      </c>
      <c r="BM102" s="15" t="s">
        <v>295</v>
      </c>
    </row>
    <row r="103" s="12" customFormat="1">
      <c r="B103" s="227"/>
      <c r="C103" s="228"/>
      <c r="D103" s="217" t="s">
        <v>127</v>
      </c>
      <c r="E103" s="229" t="s">
        <v>1</v>
      </c>
      <c r="F103" s="230" t="s">
        <v>285</v>
      </c>
      <c r="G103" s="228"/>
      <c r="H103" s="229" t="s">
        <v>1</v>
      </c>
      <c r="I103" s="231"/>
      <c r="J103" s="228"/>
      <c r="K103" s="228"/>
      <c r="L103" s="232"/>
      <c r="M103" s="233"/>
      <c r="N103" s="234"/>
      <c r="O103" s="234"/>
      <c r="P103" s="234"/>
      <c r="Q103" s="234"/>
      <c r="R103" s="234"/>
      <c r="S103" s="234"/>
      <c r="T103" s="235"/>
      <c r="AT103" s="236" t="s">
        <v>127</v>
      </c>
      <c r="AU103" s="236" t="s">
        <v>77</v>
      </c>
      <c r="AV103" s="12" t="s">
        <v>75</v>
      </c>
      <c r="AW103" s="12" t="s">
        <v>30</v>
      </c>
      <c r="AX103" s="12" t="s">
        <v>67</v>
      </c>
      <c r="AY103" s="236" t="s">
        <v>117</v>
      </c>
    </row>
    <row r="104" s="11" customFormat="1">
      <c r="B104" s="215"/>
      <c r="C104" s="216"/>
      <c r="D104" s="217" t="s">
        <v>127</v>
      </c>
      <c r="E104" s="218" t="s">
        <v>260</v>
      </c>
      <c r="F104" s="219" t="s">
        <v>261</v>
      </c>
      <c r="G104" s="216"/>
      <c r="H104" s="220">
        <v>6713.5</v>
      </c>
      <c r="I104" s="221"/>
      <c r="J104" s="216"/>
      <c r="K104" s="216"/>
      <c r="L104" s="222"/>
      <c r="M104" s="223"/>
      <c r="N104" s="224"/>
      <c r="O104" s="224"/>
      <c r="P104" s="224"/>
      <c r="Q104" s="224"/>
      <c r="R104" s="224"/>
      <c r="S104" s="224"/>
      <c r="T104" s="225"/>
      <c r="AT104" s="226" t="s">
        <v>127</v>
      </c>
      <c r="AU104" s="226" t="s">
        <v>77</v>
      </c>
      <c r="AV104" s="11" t="s">
        <v>77</v>
      </c>
      <c r="AW104" s="11" t="s">
        <v>30</v>
      </c>
      <c r="AX104" s="11" t="s">
        <v>75</v>
      </c>
      <c r="AY104" s="226" t="s">
        <v>117</v>
      </c>
    </row>
    <row r="105" s="1" customFormat="1" ht="16.5" customHeight="1">
      <c r="B105" s="36"/>
      <c r="C105" s="203" t="s">
        <v>136</v>
      </c>
      <c r="D105" s="203" t="s">
        <v>120</v>
      </c>
      <c r="E105" s="204" t="s">
        <v>296</v>
      </c>
      <c r="F105" s="205" t="s">
        <v>297</v>
      </c>
      <c r="G105" s="206" t="s">
        <v>283</v>
      </c>
      <c r="H105" s="207">
        <v>7189</v>
      </c>
      <c r="I105" s="208"/>
      <c r="J105" s="209">
        <f>ROUND(I105*H105,2)</f>
        <v>0</v>
      </c>
      <c r="K105" s="205" t="s">
        <v>124</v>
      </c>
      <c r="L105" s="41"/>
      <c r="M105" s="210" t="s">
        <v>1</v>
      </c>
      <c r="N105" s="211" t="s">
        <v>38</v>
      </c>
      <c r="O105" s="77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3">
        <f>S105*H105</f>
        <v>0</v>
      </c>
      <c r="AR105" s="15" t="s">
        <v>136</v>
      </c>
      <c r="AT105" s="15" t="s">
        <v>120</v>
      </c>
      <c r="AU105" s="15" t="s">
        <v>77</v>
      </c>
      <c r="AY105" s="15" t="s">
        <v>117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5" t="s">
        <v>75</v>
      </c>
      <c r="BK105" s="214">
        <f>ROUND(I105*H105,2)</f>
        <v>0</v>
      </c>
      <c r="BL105" s="15" t="s">
        <v>136</v>
      </c>
      <c r="BM105" s="15" t="s">
        <v>298</v>
      </c>
    </row>
    <row r="106" s="11" customFormat="1">
      <c r="B106" s="215"/>
      <c r="C106" s="216"/>
      <c r="D106" s="217" t="s">
        <v>127</v>
      </c>
      <c r="E106" s="218" t="s">
        <v>1</v>
      </c>
      <c r="F106" s="219" t="s">
        <v>299</v>
      </c>
      <c r="G106" s="216"/>
      <c r="H106" s="220">
        <v>7189</v>
      </c>
      <c r="I106" s="221"/>
      <c r="J106" s="216"/>
      <c r="K106" s="216"/>
      <c r="L106" s="222"/>
      <c r="M106" s="223"/>
      <c r="N106" s="224"/>
      <c r="O106" s="224"/>
      <c r="P106" s="224"/>
      <c r="Q106" s="224"/>
      <c r="R106" s="224"/>
      <c r="S106" s="224"/>
      <c r="T106" s="225"/>
      <c r="AT106" s="226" t="s">
        <v>127</v>
      </c>
      <c r="AU106" s="226" t="s">
        <v>77</v>
      </c>
      <c r="AV106" s="11" t="s">
        <v>77</v>
      </c>
      <c r="AW106" s="11" t="s">
        <v>30</v>
      </c>
      <c r="AX106" s="11" t="s">
        <v>75</v>
      </c>
      <c r="AY106" s="226" t="s">
        <v>117</v>
      </c>
    </row>
    <row r="107" s="1" customFormat="1" ht="22.5" customHeight="1">
      <c r="B107" s="36"/>
      <c r="C107" s="203" t="s">
        <v>116</v>
      </c>
      <c r="D107" s="203" t="s">
        <v>120</v>
      </c>
      <c r="E107" s="204" t="s">
        <v>300</v>
      </c>
      <c r="F107" s="205" t="s">
        <v>301</v>
      </c>
      <c r="G107" s="206" t="s">
        <v>283</v>
      </c>
      <c r="H107" s="207">
        <v>6672.4799999999996</v>
      </c>
      <c r="I107" s="208"/>
      <c r="J107" s="209">
        <f>ROUND(I107*H107,2)</f>
        <v>0</v>
      </c>
      <c r="K107" s="205" t="s">
        <v>124</v>
      </c>
      <c r="L107" s="41"/>
      <c r="M107" s="210" t="s">
        <v>1</v>
      </c>
      <c r="N107" s="211" t="s">
        <v>38</v>
      </c>
      <c r="O107" s="77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AR107" s="15" t="s">
        <v>136</v>
      </c>
      <c r="AT107" s="15" t="s">
        <v>120</v>
      </c>
      <c r="AU107" s="15" t="s">
        <v>77</v>
      </c>
      <c r="AY107" s="15" t="s">
        <v>117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5" t="s">
        <v>75</v>
      </c>
      <c r="BK107" s="214">
        <f>ROUND(I107*H107,2)</f>
        <v>0</v>
      </c>
      <c r="BL107" s="15" t="s">
        <v>136</v>
      </c>
      <c r="BM107" s="15" t="s">
        <v>302</v>
      </c>
    </row>
    <row r="108" s="11" customFormat="1">
      <c r="B108" s="215"/>
      <c r="C108" s="216"/>
      <c r="D108" s="217" t="s">
        <v>127</v>
      </c>
      <c r="E108" s="218" t="s">
        <v>1</v>
      </c>
      <c r="F108" s="219" t="s">
        <v>303</v>
      </c>
      <c r="G108" s="216"/>
      <c r="H108" s="220">
        <v>6672.4799999999996</v>
      </c>
      <c r="I108" s="221"/>
      <c r="J108" s="216"/>
      <c r="K108" s="216"/>
      <c r="L108" s="222"/>
      <c r="M108" s="223"/>
      <c r="N108" s="224"/>
      <c r="O108" s="224"/>
      <c r="P108" s="224"/>
      <c r="Q108" s="224"/>
      <c r="R108" s="224"/>
      <c r="S108" s="224"/>
      <c r="T108" s="225"/>
      <c r="AT108" s="226" t="s">
        <v>127</v>
      </c>
      <c r="AU108" s="226" t="s">
        <v>77</v>
      </c>
      <c r="AV108" s="11" t="s">
        <v>77</v>
      </c>
      <c r="AW108" s="11" t="s">
        <v>30</v>
      </c>
      <c r="AX108" s="11" t="s">
        <v>67</v>
      </c>
      <c r="AY108" s="226" t="s">
        <v>117</v>
      </c>
    </row>
    <row r="109" s="13" customFormat="1">
      <c r="B109" s="241"/>
      <c r="C109" s="242"/>
      <c r="D109" s="217" t="s">
        <v>127</v>
      </c>
      <c r="E109" s="243" t="s">
        <v>1</v>
      </c>
      <c r="F109" s="244" t="s">
        <v>292</v>
      </c>
      <c r="G109" s="242"/>
      <c r="H109" s="245">
        <v>6672.4799999999996</v>
      </c>
      <c r="I109" s="246"/>
      <c r="J109" s="242"/>
      <c r="K109" s="242"/>
      <c r="L109" s="247"/>
      <c r="M109" s="248"/>
      <c r="N109" s="249"/>
      <c r="O109" s="249"/>
      <c r="P109" s="249"/>
      <c r="Q109" s="249"/>
      <c r="R109" s="249"/>
      <c r="S109" s="249"/>
      <c r="T109" s="250"/>
      <c r="AT109" s="251" t="s">
        <v>127</v>
      </c>
      <c r="AU109" s="251" t="s">
        <v>77</v>
      </c>
      <c r="AV109" s="13" t="s">
        <v>136</v>
      </c>
      <c r="AW109" s="13" t="s">
        <v>30</v>
      </c>
      <c r="AX109" s="13" t="s">
        <v>75</v>
      </c>
      <c r="AY109" s="251" t="s">
        <v>117</v>
      </c>
    </row>
    <row r="110" s="1" customFormat="1" ht="22.5" customHeight="1">
      <c r="B110" s="36"/>
      <c r="C110" s="203" t="s">
        <v>144</v>
      </c>
      <c r="D110" s="203" t="s">
        <v>120</v>
      </c>
      <c r="E110" s="204" t="s">
        <v>304</v>
      </c>
      <c r="F110" s="205" t="s">
        <v>305</v>
      </c>
      <c r="G110" s="206" t="s">
        <v>283</v>
      </c>
      <c r="H110" s="207">
        <v>6672.4799999999996</v>
      </c>
      <c r="I110" s="208"/>
      <c r="J110" s="209">
        <f>ROUND(I110*H110,2)</f>
        <v>0</v>
      </c>
      <c r="K110" s="205" t="s">
        <v>124</v>
      </c>
      <c r="L110" s="41"/>
      <c r="M110" s="210" t="s">
        <v>1</v>
      </c>
      <c r="N110" s="211" t="s">
        <v>38</v>
      </c>
      <c r="O110" s="77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AR110" s="15" t="s">
        <v>136</v>
      </c>
      <c r="AT110" s="15" t="s">
        <v>120</v>
      </c>
      <c r="AU110" s="15" t="s">
        <v>77</v>
      </c>
      <c r="AY110" s="15" t="s">
        <v>117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5" t="s">
        <v>75</v>
      </c>
      <c r="BK110" s="214">
        <f>ROUND(I110*H110,2)</f>
        <v>0</v>
      </c>
      <c r="BL110" s="15" t="s">
        <v>136</v>
      </c>
      <c r="BM110" s="15" t="s">
        <v>306</v>
      </c>
    </row>
    <row r="111" s="11" customFormat="1">
      <c r="B111" s="215"/>
      <c r="C111" s="216"/>
      <c r="D111" s="217" t="s">
        <v>127</v>
      </c>
      <c r="E111" s="218" t="s">
        <v>1</v>
      </c>
      <c r="F111" s="219" t="s">
        <v>307</v>
      </c>
      <c r="G111" s="216"/>
      <c r="H111" s="220">
        <v>6672.4799999999996</v>
      </c>
      <c r="I111" s="221"/>
      <c r="J111" s="216"/>
      <c r="K111" s="216"/>
      <c r="L111" s="222"/>
      <c r="M111" s="223"/>
      <c r="N111" s="224"/>
      <c r="O111" s="224"/>
      <c r="P111" s="224"/>
      <c r="Q111" s="224"/>
      <c r="R111" s="224"/>
      <c r="S111" s="224"/>
      <c r="T111" s="225"/>
      <c r="AT111" s="226" t="s">
        <v>127</v>
      </c>
      <c r="AU111" s="226" t="s">
        <v>77</v>
      </c>
      <c r="AV111" s="11" t="s">
        <v>77</v>
      </c>
      <c r="AW111" s="11" t="s">
        <v>30</v>
      </c>
      <c r="AX111" s="11" t="s">
        <v>75</v>
      </c>
      <c r="AY111" s="226" t="s">
        <v>117</v>
      </c>
    </row>
    <row r="112" s="1" customFormat="1" ht="22.5" customHeight="1">
      <c r="B112" s="36"/>
      <c r="C112" s="203" t="s">
        <v>150</v>
      </c>
      <c r="D112" s="203" t="s">
        <v>120</v>
      </c>
      <c r="E112" s="204" t="s">
        <v>308</v>
      </c>
      <c r="F112" s="205" t="s">
        <v>309</v>
      </c>
      <c r="G112" s="206" t="s">
        <v>283</v>
      </c>
      <c r="H112" s="207">
        <v>33362.400000000001</v>
      </c>
      <c r="I112" s="208"/>
      <c r="J112" s="209">
        <f>ROUND(I112*H112,2)</f>
        <v>0</v>
      </c>
      <c r="K112" s="205" t="s">
        <v>124</v>
      </c>
      <c r="L112" s="41"/>
      <c r="M112" s="210" t="s">
        <v>1</v>
      </c>
      <c r="N112" s="211" t="s">
        <v>38</v>
      </c>
      <c r="O112" s="77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AR112" s="15" t="s">
        <v>136</v>
      </c>
      <c r="AT112" s="15" t="s">
        <v>120</v>
      </c>
      <c r="AU112" s="15" t="s">
        <v>77</v>
      </c>
      <c r="AY112" s="15" t="s">
        <v>117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5" t="s">
        <v>75</v>
      </c>
      <c r="BK112" s="214">
        <f>ROUND(I112*H112,2)</f>
        <v>0</v>
      </c>
      <c r="BL112" s="15" t="s">
        <v>136</v>
      </c>
      <c r="BM112" s="15" t="s">
        <v>310</v>
      </c>
    </row>
    <row r="113" s="11" customFormat="1">
      <c r="B113" s="215"/>
      <c r="C113" s="216"/>
      <c r="D113" s="217" t="s">
        <v>127</v>
      </c>
      <c r="E113" s="218" t="s">
        <v>1</v>
      </c>
      <c r="F113" s="219" t="s">
        <v>307</v>
      </c>
      <c r="G113" s="216"/>
      <c r="H113" s="220">
        <v>6672.4799999999996</v>
      </c>
      <c r="I113" s="221"/>
      <c r="J113" s="216"/>
      <c r="K113" s="216"/>
      <c r="L113" s="222"/>
      <c r="M113" s="223"/>
      <c r="N113" s="224"/>
      <c r="O113" s="224"/>
      <c r="P113" s="224"/>
      <c r="Q113" s="224"/>
      <c r="R113" s="224"/>
      <c r="S113" s="224"/>
      <c r="T113" s="225"/>
      <c r="AT113" s="226" t="s">
        <v>127</v>
      </c>
      <c r="AU113" s="226" t="s">
        <v>77</v>
      </c>
      <c r="AV113" s="11" t="s">
        <v>77</v>
      </c>
      <c r="AW113" s="11" t="s">
        <v>30</v>
      </c>
      <c r="AX113" s="11" t="s">
        <v>75</v>
      </c>
      <c r="AY113" s="226" t="s">
        <v>117</v>
      </c>
    </row>
    <row r="114" s="11" customFormat="1">
      <c r="B114" s="215"/>
      <c r="C114" s="216"/>
      <c r="D114" s="217" t="s">
        <v>127</v>
      </c>
      <c r="E114" s="216"/>
      <c r="F114" s="219" t="s">
        <v>311</v>
      </c>
      <c r="G114" s="216"/>
      <c r="H114" s="220">
        <v>33362.400000000001</v>
      </c>
      <c r="I114" s="221"/>
      <c r="J114" s="216"/>
      <c r="K114" s="216"/>
      <c r="L114" s="222"/>
      <c r="M114" s="223"/>
      <c r="N114" s="224"/>
      <c r="O114" s="224"/>
      <c r="P114" s="224"/>
      <c r="Q114" s="224"/>
      <c r="R114" s="224"/>
      <c r="S114" s="224"/>
      <c r="T114" s="225"/>
      <c r="AT114" s="226" t="s">
        <v>127</v>
      </c>
      <c r="AU114" s="226" t="s">
        <v>77</v>
      </c>
      <c r="AV114" s="11" t="s">
        <v>77</v>
      </c>
      <c r="AW114" s="11" t="s">
        <v>4</v>
      </c>
      <c r="AX114" s="11" t="s">
        <v>75</v>
      </c>
      <c r="AY114" s="226" t="s">
        <v>117</v>
      </c>
    </row>
    <row r="115" s="1" customFormat="1" ht="16.5" customHeight="1">
      <c r="B115" s="36"/>
      <c r="C115" s="203" t="s">
        <v>156</v>
      </c>
      <c r="D115" s="203" t="s">
        <v>120</v>
      </c>
      <c r="E115" s="204" t="s">
        <v>312</v>
      </c>
      <c r="F115" s="205" t="s">
        <v>313</v>
      </c>
      <c r="G115" s="206" t="s">
        <v>283</v>
      </c>
      <c r="H115" s="207">
        <v>6672.4799999999996</v>
      </c>
      <c r="I115" s="208"/>
      <c r="J115" s="209">
        <f>ROUND(I115*H115,2)</f>
        <v>0</v>
      </c>
      <c r="K115" s="205" t="s">
        <v>124</v>
      </c>
      <c r="L115" s="41"/>
      <c r="M115" s="210" t="s">
        <v>1</v>
      </c>
      <c r="N115" s="211" t="s">
        <v>38</v>
      </c>
      <c r="O115" s="77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3">
        <f>S115*H115</f>
        <v>0</v>
      </c>
      <c r="AR115" s="15" t="s">
        <v>136</v>
      </c>
      <c r="AT115" s="15" t="s">
        <v>120</v>
      </c>
      <c r="AU115" s="15" t="s">
        <v>77</v>
      </c>
      <c r="AY115" s="15" t="s">
        <v>117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5" t="s">
        <v>75</v>
      </c>
      <c r="BK115" s="214">
        <f>ROUND(I115*H115,2)</f>
        <v>0</v>
      </c>
      <c r="BL115" s="15" t="s">
        <v>136</v>
      </c>
      <c r="BM115" s="15" t="s">
        <v>314</v>
      </c>
    </row>
    <row r="116" s="11" customFormat="1">
      <c r="B116" s="215"/>
      <c r="C116" s="216"/>
      <c r="D116" s="217" t="s">
        <v>127</v>
      </c>
      <c r="E116" s="218" t="s">
        <v>1</v>
      </c>
      <c r="F116" s="219" t="s">
        <v>315</v>
      </c>
      <c r="G116" s="216"/>
      <c r="H116" s="220">
        <v>6672.4799999999996</v>
      </c>
      <c r="I116" s="221"/>
      <c r="J116" s="216"/>
      <c r="K116" s="216"/>
      <c r="L116" s="222"/>
      <c r="M116" s="223"/>
      <c r="N116" s="224"/>
      <c r="O116" s="224"/>
      <c r="P116" s="224"/>
      <c r="Q116" s="224"/>
      <c r="R116" s="224"/>
      <c r="S116" s="224"/>
      <c r="T116" s="225"/>
      <c r="AT116" s="226" t="s">
        <v>127</v>
      </c>
      <c r="AU116" s="226" t="s">
        <v>77</v>
      </c>
      <c r="AV116" s="11" t="s">
        <v>77</v>
      </c>
      <c r="AW116" s="11" t="s">
        <v>30</v>
      </c>
      <c r="AX116" s="11" t="s">
        <v>75</v>
      </c>
      <c r="AY116" s="226" t="s">
        <v>117</v>
      </c>
    </row>
    <row r="117" s="1" customFormat="1" ht="16.5" customHeight="1">
      <c r="B117" s="36"/>
      <c r="C117" s="203" t="s">
        <v>160</v>
      </c>
      <c r="D117" s="203" t="s">
        <v>120</v>
      </c>
      <c r="E117" s="204" t="s">
        <v>316</v>
      </c>
      <c r="F117" s="205" t="s">
        <v>317</v>
      </c>
      <c r="G117" s="206" t="s">
        <v>283</v>
      </c>
      <c r="H117" s="207">
        <v>13344.959999999999</v>
      </c>
      <c r="I117" s="208"/>
      <c r="J117" s="209">
        <f>ROUND(I117*H117,2)</f>
        <v>0</v>
      </c>
      <c r="K117" s="205" t="s">
        <v>124</v>
      </c>
      <c r="L117" s="41"/>
      <c r="M117" s="210" t="s">
        <v>1</v>
      </c>
      <c r="N117" s="211" t="s">
        <v>38</v>
      </c>
      <c r="O117" s="77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AR117" s="15" t="s">
        <v>136</v>
      </c>
      <c r="AT117" s="15" t="s">
        <v>120</v>
      </c>
      <c r="AU117" s="15" t="s">
        <v>77</v>
      </c>
      <c r="AY117" s="15" t="s">
        <v>117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5" t="s">
        <v>75</v>
      </c>
      <c r="BK117" s="214">
        <f>ROUND(I117*H117,2)</f>
        <v>0</v>
      </c>
      <c r="BL117" s="15" t="s">
        <v>136</v>
      </c>
      <c r="BM117" s="15" t="s">
        <v>318</v>
      </c>
    </row>
    <row r="118" s="11" customFormat="1">
      <c r="B118" s="215"/>
      <c r="C118" s="216"/>
      <c r="D118" s="217" t="s">
        <v>127</v>
      </c>
      <c r="E118" s="218" t="s">
        <v>1</v>
      </c>
      <c r="F118" s="219" t="s">
        <v>319</v>
      </c>
      <c r="G118" s="216"/>
      <c r="H118" s="220">
        <v>6672.4799999999996</v>
      </c>
      <c r="I118" s="221"/>
      <c r="J118" s="216"/>
      <c r="K118" s="216"/>
      <c r="L118" s="222"/>
      <c r="M118" s="223"/>
      <c r="N118" s="224"/>
      <c r="O118" s="224"/>
      <c r="P118" s="224"/>
      <c r="Q118" s="224"/>
      <c r="R118" s="224"/>
      <c r="S118" s="224"/>
      <c r="T118" s="225"/>
      <c r="AT118" s="226" t="s">
        <v>127</v>
      </c>
      <c r="AU118" s="226" t="s">
        <v>77</v>
      </c>
      <c r="AV118" s="11" t="s">
        <v>77</v>
      </c>
      <c r="AW118" s="11" t="s">
        <v>30</v>
      </c>
      <c r="AX118" s="11" t="s">
        <v>67</v>
      </c>
      <c r="AY118" s="226" t="s">
        <v>117</v>
      </c>
    </row>
    <row r="119" s="11" customFormat="1">
      <c r="B119" s="215"/>
      <c r="C119" s="216"/>
      <c r="D119" s="217" t="s">
        <v>127</v>
      </c>
      <c r="E119" s="218" t="s">
        <v>1</v>
      </c>
      <c r="F119" s="219" t="s">
        <v>320</v>
      </c>
      <c r="G119" s="216"/>
      <c r="H119" s="220">
        <v>6672.4799999999996</v>
      </c>
      <c r="I119" s="221"/>
      <c r="J119" s="216"/>
      <c r="K119" s="216"/>
      <c r="L119" s="222"/>
      <c r="M119" s="223"/>
      <c r="N119" s="224"/>
      <c r="O119" s="224"/>
      <c r="P119" s="224"/>
      <c r="Q119" s="224"/>
      <c r="R119" s="224"/>
      <c r="S119" s="224"/>
      <c r="T119" s="225"/>
      <c r="AT119" s="226" t="s">
        <v>127</v>
      </c>
      <c r="AU119" s="226" t="s">
        <v>77</v>
      </c>
      <c r="AV119" s="11" t="s">
        <v>77</v>
      </c>
      <c r="AW119" s="11" t="s">
        <v>30</v>
      </c>
      <c r="AX119" s="11" t="s">
        <v>67</v>
      </c>
      <c r="AY119" s="226" t="s">
        <v>117</v>
      </c>
    </row>
    <row r="120" s="13" customFormat="1">
      <c r="B120" s="241"/>
      <c r="C120" s="242"/>
      <c r="D120" s="217" t="s">
        <v>127</v>
      </c>
      <c r="E120" s="243" t="s">
        <v>1</v>
      </c>
      <c r="F120" s="244" t="s">
        <v>292</v>
      </c>
      <c r="G120" s="242"/>
      <c r="H120" s="245">
        <v>13344.959999999999</v>
      </c>
      <c r="I120" s="246"/>
      <c r="J120" s="242"/>
      <c r="K120" s="242"/>
      <c r="L120" s="247"/>
      <c r="M120" s="248"/>
      <c r="N120" s="249"/>
      <c r="O120" s="249"/>
      <c r="P120" s="249"/>
      <c r="Q120" s="249"/>
      <c r="R120" s="249"/>
      <c r="S120" s="249"/>
      <c r="T120" s="250"/>
      <c r="AT120" s="251" t="s">
        <v>127</v>
      </c>
      <c r="AU120" s="251" t="s">
        <v>77</v>
      </c>
      <c r="AV120" s="13" t="s">
        <v>136</v>
      </c>
      <c r="AW120" s="13" t="s">
        <v>30</v>
      </c>
      <c r="AX120" s="13" t="s">
        <v>75</v>
      </c>
      <c r="AY120" s="251" t="s">
        <v>117</v>
      </c>
    </row>
    <row r="121" s="1" customFormat="1" ht="22.5" customHeight="1">
      <c r="B121" s="36"/>
      <c r="C121" s="203" t="s">
        <v>165</v>
      </c>
      <c r="D121" s="203" t="s">
        <v>120</v>
      </c>
      <c r="E121" s="204" t="s">
        <v>321</v>
      </c>
      <c r="F121" s="205" t="s">
        <v>322</v>
      </c>
      <c r="G121" s="206" t="s">
        <v>323</v>
      </c>
      <c r="H121" s="207">
        <v>11343.216</v>
      </c>
      <c r="I121" s="208"/>
      <c r="J121" s="209">
        <f>ROUND(I121*H121,2)</f>
        <v>0</v>
      </c>
      <c r="K121" s="205" t="s">
        <v>124</v>
      </c>
      <c r="L121" s="41"/>
      <c r="M121" s="210" t="s">
        <v>1</v>
      </c>
      <c r="N121" s="211" t="s">
        <v>38</v>
      </c>
      <c r="O121" s="77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AR121" s="15" t="s">
        <v>136</v>
      </c>
      <c r="AT121" s="15" t="s">
        <v>120</v>
      </c>
      <c r="AU121" s="15" t="s">
        <v>77</v>
      </c>
      <c r="AY121" s="15" t="s">
        <v>117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5" t="s">
        <v>75</v>
      </c>
      <c r="BK121" s="214">
        <f>ROUND(I121*H121,2)</f>
        <v>0</v>
      </c>
      <c r="BL121" s="15" t="s">
        <v>136</v>
      </c>
      <c r="BM121" s="15" t="s">
        <v>324</v>
      </c>
    </row>
    <row r="122" s="11" customFormat="1">
      <c r="B122" s="215"/>
      <c r="C122" s="216"/>
      <c r="D122" s="217" t="s">
        <v>127</v>
      </c>
      <c r="E122" s="218" t="s">
        <v>1</v>
      </c>
      <c r="F122" s="219" t="s">
        <v>325</v>
      </c>
      <c r="G122" s="216"/>
      <c r="H122" s="220">
        <v>11343.216</v>
      </c>
      <c r="I122" s="221"/>
      <c r="J122" s="216"/>
      <c r="K122" s="216"/>
      <c r="L122" s="222"/>
      <c r="M122" s="223"/>
      <c r="N122" s="224"/>
      <c r="O122" s="224"/>
      <c r="P122" s="224"/>
      <c r="Q122" s="224"/>
      <c r="R122" s="224"/>
      <c r="S122" s="224"/>
      <c r="T122" s="225"/>
      <c r="AT122" s="226" t="s">
        <v>127</v>
      </c>
      <c r="AU122" s="226" t="s">
        <v>77</v>
      </c>
      <c r="AV122" s="11" t="s">
        <v>77</v>
      </c>
      <c r="AW122" s="11" t="s">
        <v>30</v>
      </c>
      <c r="AX122" s="11" t="s">
        <v>75</v>
      </c>
      <c r="AY122" s="226" t="s">
        <v>117</v>
      </c>
    </row>
    <row r="123" s="1" customFormat="1" ht="22.5" customHeight="1">
      <c r="B123" s="36"/>
      <c r="C123" s="203" t="s">
        <v>174</v>
      </c>
      <c r="D123" s="203" t="s">
        <v>120</v>
      </c>
      <c r="E123" s="204" t="s">
        <v>326</v>
      </c>
      <c r="F123" s="205" t="s">
        <v>327</v>
      </c>
      <c r="G123" s="206" t="s">
        <v>283</v>
      </c>
      <c r="H123" s="207">
        <v>737.71000000000004</v>
      </c>
      <c r="I123" s="208"/>
      <c r="J123" s="209">
        <f>ROUND(I123*H123,2)</f>
        <v>0</v>
      </c>
      <c r="K123" s="205" t="s">
        <v>124</v>
      </c>
      <c r="L123" s="41"/>
      <c r="M123" s="210" t="s">
        <v>1</v>
      </c>
      <c r="N123" s="211" t="s">
        <v>38</v>
      </c>
      <c r="O123" s="77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AR123" s="15" t="s">
        <v>136</v>
      </c>
      <c r="AT123" s="15" t="s">
        <v>120</v>
      </c>
      <c r="AU123" s="15" t="s">
        <v>77</v>
      </c>
      <c r="AY123" s="15" t="s">
        <v>117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5" t="s">
        <v>75</v>
      </c>
      <c r="BK123" s="214">
        <f>ROUND(I123*H123,2)</f>
        <v>0</v>
      </c>
      <c r="BL123" s="15" t="s">
        <v>136</v>
      </c>
      <c r="BM123" s="15" t="s">
        <v>328</v>
      </c>
    </row>
    <row r="124" s="12" customFormat="1">
      <c r="B124" s="227"/>
      <c r="C124" s="228"/>
      <c r="D124" s="217" t="s">
        <v>127</v>
      </c>
      <c r="E124" s="229" t="s">
        <v>1</v>
      </c>
      <c r="F124" s="230" t="s">
        <v>285</v>
      </c>
      <c r="G124" s="228"/>
      <c r="H124" s="229" t="s">
        <v>1</v>
      </c>
      <c r="I124" s="231"/>
      <c r="J124" s="228"/>
      <c r="K124" s="228"/>
      <c r="L124" s="232"/>
      <c r="M124" s="233"/>
      <c r="N124" s="234"/>
      <c r="O124" s="234"/>
      <c r="P124" s="234"/>
      <c r="Q124" s="234"/>
      <c r="R124" s="234"/>
      <c r="S124" s="234"/>
      <c r="T124" s="235"/>
      <c r="AT124" s="236" t="s">
        <v>127</v>
      </c>
      <c r="AU124" s="236" t="s">
        <v>77</v>
      </c>
      <c r="AV124" s="12" t="s">
        <v>75</v>
      </c>
      <c r="AW124" s="12" t="s">
        <v>30</v>
      </c>
      <c r="AX124" s="12" t="s">
        <v>67</v>
      </c>
      <c r="AY124" s="236" t="s">
        <v>117</v>
      </c>
    </row>
    <row r="125" s="11" customFormat="1">
      <c r="B125" s="215"/>
      <c r="C125" s="216"/>
      <c r="D125" s="217" t="s">
        <v>127</v>
      </c>
      <c r="E125" s="218" t="s">
        <v>1</v>
      </c>
      <c r="F125" s="219" t="s">
        <v>329</v>
      </c>
      <c r="G125" s="216"/>
      <c r="H125" s="220">
        <v>365.89999999999998</v>
      </c>
      <c r="I125" s="221"/>
      <c r="J125" s="216"/>
      <c r="K125" s="216"/>
      <c r="L125" s="222"/>
      <c r="M125" s="223"/>
      <c r="N125" s="224"/>
      <c r="O125" s="224"/>
      <c r="P125" s="224"/>
      <c r="Q125" s="224"/>
      <c r="R125" s="224"/>
      <c r="S125" s="224"/>
      <c r="T125" s="225"/>
      <c r="AT125" s="226" t="s">
        <v>127</v>
      </c>
      <c r="AU125" s="226" t="s">
        <v>77</v>
      </c>
      <c r="AV125" s="11" t="s">
        <v>77</v>
      </c>
      <c r="AW125" s="11" t="s">
        <v>30</v>
      </c>
      <c r="AX125" s="11" t="s">
        <v>67</v>
      </c>
      <c r="AY125" s="226" t="s">
        <v>117</v>
      </c>
    </row>
    <row r="126" s="11" customFormat="1">
      <c r="B126" s="215"/>
      <c r="C126" s="216"/>
      <c r="D126" s="217" t="s">
        <v>127</v>
      </c>
      <c r="E126" s="218" t="s">
        <v>1</v>
      </c>
      <c r="F126" s="219" t="s">
        <v>330</v>
      </c>
      <c r="G126" s="216"/>
      <c r="H126" s="220">
        <v>3.6200000000000001</v>
      </c>
      <c r="I126" s="221"/>
      <c r="J126" s="216"/>
      <c r="K126" s="216"/>
      <c r="L126" s="222"/>
      <c r="M126" s="223"/>
      <c r="N126" s="224"/>
      <c r="O126" s="224"/>
      <c r="P126" s="224"/>
      <c r="Q126" s="224"/>
      <c r="R126" s="224"/>
      <c r="S126" s="224"/>
      <c r="T126" s="225"/>
      <c r="AT126" s="226" t="s">
        <v>127</v>
      </c>
      <c r="AU126" s="226" t="s">
        <v>77</v>
      </c>
      <c r="AV126" s="11" t="s">
        <v>77</v>
      </c>
      <c r="AW126" s="11" t="s">
        <v>30</v>
      </c>
      <c r="AX126" s="11" t="s">
        <v>67</v>
      </c>
      <c r="AY126" s="226" t="s">
        <v>117</v>
      </c>
    </row>
    <row r="127" s="11" customFormat="1">
      <c r="B127" s="215"/>
      <c r="C127" s="216"/>
      <c r="D127" s="217" t="s">
        <v>127</v>
      </c>
      <c r="E127" s="218" t="s">
        <v>1</v>
      </c>
      <c r="F127" s="219" t="s">
        <v>331</v>
      </c>
      <c r="G127" s="216"/>
      <c r="H127" s="220">
        <v>147</v>
      </c>
      <c r="I127" s="221"/>
      <c r="J127" s="216"/>
      <c r="K127" s="216"/>
      <c r="L127" s="222"/>
      <c r="M127" s="223"/>
      <c r="N127" s="224"/>
      <c r="O127" s="224"/>
      <c r="P127" s="224"/>
      <c r="Q127" s="224"/>
      <c r="R127" s="224"/>
      <c r="S127" s="224"/>
      <c r="T127" s="225"/>
      <c r="AT127" s="226" t="s">
        <v>127</v>
      </c>
      <c r="AU127" s="226" t="s">
        <v>77</v>
      </c>
      <c r="AV127" s="11" t="s">
        <v>77</v>
      </c>
      <c r="AW127" s="11" t="s">
        <v>30</v>
      </c>
      <c r="AX127" s="11" t="s">
        <v>67</v>
      </c>
      <c r="AY127" s="226" t="s">
        <v>117</v>
      </c>
    </row>
    <row r="128" s="13" customFormat="1">
      <c r="B128" s="241"/>
      <c r="C128" s="242"/>
      <c r="D128" s="217" t="s">
        <v>127</v>
      </c>
      <c r="E128" s="243" t="s">
        <v>264</v>
      </c>
      <c r="F128" s="244" t="s">
        <v>292</v>
      </c>
      <c r="G128" s="242"/>
      <c r="H128" s="245">
        <v>516.51999999999998</v>
      </c>
      <c r="I128" s="246"/>
      <c r="J128" s="242"/>
      <c r="K128" s="242"/>
      <c r="L128" s="247"/>
      <c r="M128" s="248"/>
      <c r="N128" s="249"/>
      <c r="O128" s="249"/>
      <c r="P128" s="249"/>
      <c r="Q128" s="249"/>
      <c r="R128" s="249"/>
      <c r="S128" s="249"/>
      <c r="T128" s="250"/>
      <c r="AT128" s="251" t="s">
        <v>127</v>
      </c>
      <c r="AU128" s="251" t="s">
        <v>77</v>
      </c>
      <c r="AV128" s="13" t="s">
        <v>136</v>
      </c>
      <c r="AW128" s="13" t="s">
        <v>30</v>
      </c>
      <c r="AX128" s="13" t="s">
        <v>67</v>
      </c>
      <c r="AY128" s="251" t="s">
        <v>117</v>
      </c>
    </row>
    <row r="129" s="11" customFormat="1">
      <c r="B129" s="215"/>
      <c r="C129" s="216"/>
      <c r="D129" s="217" t="s">
        <v>127</v>
      </c>
      <c r="E129" s="218" t="s">
        <v>1</v>
      </c>
      <c r="F129" s="219" t="s">
        <v>332</v>
      </c>
      <c r="G129" s="216"/>
      <c r="H129" s="220">
        <v>516.51999999999998</v>
      </c>
      <c r="I129" s="221"/>
      <c r="J129" s="216"/>
      <c r="K129" s="216"/>
      <c r="L129" s="222"/>
      <c r="M129" s="223"/>
      <c r="N129" s="224"/>
      <c r="O129" s="224"/>
      <c r="P129" s="224"/>
      <c r="Q129" s="224"/>
      <c r="R129" s="224"/>
      <c r="S129" s="224"/>
      <c r="T129" s="225"/>
      <c r="AT129" s="226" t="s">
        <v>127</v>
      </c>
      <c r="AU129" s="226" t="s">
        <v>77</v>
      </c>
      <c r="AV129" s="11" t="s">
        <v>77</v>
      </c>
      <c r="AW129" s="11" t="s">
        <v>30</v>
      </c>
      <c r="AX129" s="11" t="s">
        <v>67</v>
      </c>
      <c r="AY129" s="226" t="s">
        <v>117</v>
      </c>
    </row>
    <row r="130" s="11" customFormat="1">
      <c r="B130" s="215"/>
      <c r="C130" s="216"/>
      <c r="D130" s="217" t="s">
        <v>127</v>
      </c>
      <c r="E130" s="218" t="s">
        <v>1</v>
      </c>
      <c r="F130" s="219" t="s">
        <v>333</v>
      </c>
      <c r="G130" s="216"/>
      <c r="H130" s="220">
        <v>200.5</v>
      </c>
      <c r="I130" s="221"/>
      <c r="J130" s="216"/>
      <c r="K130" s="216"/>
      <c r="L130" s="222"/>
      <c r="M130" s="223"/>
      <c r="N130" s="224"/>
      <c r="O130" s="224"/>
      <c r="P130" s="224"/>
      <c r="Q130" s="224"/>
      <c r="R130" s="224"/>
      <c r="S130" s="224"/>
      <c r="T130" s="225"/>
      <c r="AT130" s="226" t="s">
        <v>127</v>
      </c>
      <c r="AU130" s="226" t="s">
        <v>77</v>
      </c>
      <c r="AV130" s="11" t="s">
        <v>77</v>
      </c>
      <c r="AW130" s="11" t="s">
        <v>30</v>
      </c>
      <c r="AX130" s="11" t="s">
        <v>67</v>
      </c>
      <c r="AY130" s="226" t="s">
        <v>117</v>
      </c>
    </row>
    <row r="131" s="11" customFormat="1">
      <c r="B131" s="215"/>
      <c r="C131" s="216"/>
      <c r="D131" s="217" t="s">
        <v>127</v>
      </c>
      <c r="E131" s="218" t="s">
        <v>1</v>
      </c>
      <c r="F131" s="219" t="s">
        <v>334</v>
      </c>
      <c r="G131" s="216"/>
      <c r="H131" s="220">
        <v>2.3199999999999998</v>
      </c>
      <c r="I131" s="221"/>
      <c r="J131" s="216"/>
      <c r="K131" s="216"/>
      <c r="L131" s="222"/>
      <c r="M131" s="223"/>
      <c r="N131" s="224"/>
      <c r="O131" s="224"/>
      <c r="P131" s="224"/>
      <c r="Q131" s="224"/>
      <c r="R131" s="224"/>
      <c r="S131" s="224"/>
      <c r="T131" s="225"/>
      <c r="AT131" s="226" t="s">
        <v>127</v>
      </c>
      <c r="AU131" s="226" t="s">
        <v>77</v>
      </c>
      <c r="AV131" s="11" t="s">
        <v>77</v>
      </c>
      <c r="AW131" s="11" t="s">
        <v>30</v>
      </c>
      <c r="AX131" s="11" t="s">
        <v>67</v>
      </c>
      <c r="AY131" s="226" t="s">
        <v>117</v>
      </c>
    </row>
    <row r="132" s="11" customFormat="1">
      <c r="B132" s="215"/>
      <c r="C132" s="216"/>
      <c r="D132" s="217" t="s">
        <v>127</v>
      </c>
      <c r="E132" s="218" t="s">
        <v>1</v>
      </c>
      <c r="F132" s="219" t="s">
        <v>335</v>
      </c>
      <c r="G132" s="216"/>
      <c r="H132" s="220">
        <v>8.0999999999999996</v>
      </c>
      <c r="I132" s="221"/>
      <c r="J132" s="216"/>
      <c r="K132" s="216"/>
      <c r="L132" s="222"/>
      <c r="M132" s="223"/>
      <c r="N132" s="224"/>
      <c r="O132" s="224"/>
      <c r="P132" s="224"/>
      <c r="Q132" s="224"/>
      <c r="R132" s="224"/>
      <c r="S132" s="224"/>
      <c r="T132" s="225"/>
      <c r="AT132" s="226" t="s">
        <v>127</v>
      </c>
      <c r="AU132" s="226" t="s">
        <v>77</v>
      </c>
      <c r="AV132" s="11" t="s">
        <v>77</v>
      </c>
      <c r="AW132" s="11" t="s">
        <v>30</v>
      </c>
      <c r="AX132" s="11" t="s">
        <v>67</v>
      </c>
      <c r="AY132" s="226" t="s">
        <v>117</v>
      </c>
    </row>
    <row r="133" s="11" customFormat="1">
      <c r="B133" s="215"/>
      <c r="C133" s="216"/>
      <c r="D133" s="217" t="s">
        <v>127</v>
      </c>
      <c r="E133" s="218" t="s">
        <v>1</v>
      </c>
      <c r="F133" s="219" t="s">
        <v>336</v>
      </c>
      <c r="G133" s="216"/>
      <c r="H133" s="220">
        <v>10.27</v>
      </c>
      <c r="I133" s="221"/>
      <c r="J133" s="216"/>
      <c r="K133" s="216"/>
      <c r="L133" s="222"/>
      <c r="M133" s="223"/>
      <c r="N133" s="224"/>
      <c r="O133" s="224"/>
      <c r="P133" s="224"/>
      <c r="Q133" s="224"/>
      <c r="R133" s="224"/>
      <c r="S133" s="224"/>
      <c r="T133" s="225"/>
      <c r="AT133" s="226" t="s">
        <v>127</v>
      </c>
      <c r="AU133" s="226" t="s">
        <v>77</v>
      </c>
      <c r="AV133" s="11" t="s">
        <v>77</v>
      </c>
      <c r="AW133" s="11" t="s">
        <v>30</v>
      </c>
      <c r="AX133" s="11" t="s">
        <v>67</v>
      </c>
      <c r="AY133" s="226" t="s">
        <v>117</v>
      </c>
    </row>
    <row r="134" s="13" customFormat="1">
      <c r="B134" s="241"/>
      <c r="C134" s="242"/>
      <c r="D134" s="217" t="s">
        <v>127</v>
      </c>
      <c r="E134" s="243" t="s">
        <v>1</v>
      </c>
      <c r="F134" s="244" t="s">
        <v>292</v>
      </c>
      <c r="G134" s="242"/>
      <c r="H134" s="245">
        <v>737.71000000000004</v>
      </c>
      <c r="I134" s="246"/>
      <c r="J134" s="242"/>
      <c r="K134" s="242"/>
      <c r="L134" s="247"/>
      <c r="M134" s="248"/>
      <c r="N134" s="249"/>
      <c r="O134" s="249"/>
      <c r="P134" s="249"/>
      <c r="Q134" s="249"/>
      <c r="R134" s="249"/>
      <c r="S134" s="249"/>
      <c r="T134" s="250"/>
      <c r="AT134" s="251" t="s">
        <v>127</v>
      </c>
      <c r="AU134" s="251" t="s">
        <v>77</v>
      </c>
      <c r="AV134" s="13" t="s">
        <v>136</v>
      </c>
      <c r="AW134" s="13" t="s">
        <v>30</v>
      </c>
      <c r="AX134" s="13" t="s">
        <v>75</v>
      </c>
      <c r="AY134" s="251" t="s">
        <v>117</v>
      </c>
    </row>
    <row r="135" s="1" customFormat="1" ht="16.5" customHeight="1">
      <c r="B135" s="36"/>
      <c r="C135" s="252" t="s">
        <v>178</v>
      </c>
      <c r="D135" s="252" t="s">
        <v>337</v>
      </c>
      <c r="E135" s="253" t="s">
        <v>338</v>
      </c>
      <c r="F135" s="254" t="s">
        <v>339</v>
      </c>
      <c r="G135" s="255" t="s">
        <v>323</v>
      </c>
      <c r="H135" s="256">
        <v>13.77</v>
      </c>
      <c r="I135" s="257"/>
      <c r="J135" s="258">
        <f>ROUND(I135*H135,2)</f>
        <v>0</v>
      </c>
      <c r="K135" s="254" t="s">
        <v>124</v>
      </c>
      <c r="L135" s="259"/>
      <c r="M135" s="260" t="s">
        <v>1</v>
      </c>
      <c r="N135" s="261" t="s">
        <v>38</v>
      </c>
      <c r="O135" s="77"/>
      <c r="P135" s="212">
        <f>O135*H135</f>
        <v>0</v>
      </c>
      <c r="Q135" s="212">
        <v>1</v>
      </c>
      <c r="R135" s="212">
        <f>Q135*H135</f>
        <v>13.77</v>
      </c>
      <c r="S135" s="212">
        <v>0</v>
      </c>
      <c r="T135" s="213">
        <f>S135*H135</f>
        <v>0</v>
      </c>
      <c r="AR135" s="15" t="s">
        <v>156</v>
      </c>
      <c r="AT135" s="15" t="s">
        <v>337</v>
      </c>
      <c r="AU135" s="15" t="s">
        <v>77</v>
      </c>
      <c r="AY135" s="15" t="s">
        <v>117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5" t="s">
        <v>75</v>
      </c>
      <c r="BK135" s="214">
        <f>ROUND(I135*H135,2)</f>
        <v>0</v>
      </c>
      <c r="BL135" s="15" t="s">
        <v>136</v>
      </c>
      <c r="BM135" s="15" t="s">
        <v>340</v>
      </c>
    </row>
    <row r="136" s="11" customFormat="1">
      <c r="B136" s="215"/>
      <c r="C136" s="216"/>
      <c r="D136" s="217" t="s">
        <v>127</v>
      </c>
      <c r="E136" s="218" t="s">
        <v>1</v>
      </c>
      <c r="F136" s="219" t="s">
        <v>341</v>
      </c>
      <c r="G136" s="216"/>
      <c r="H136" s="220">
        <v>13.77</v>
      </c>
      <c r="I136" s="221"/>
      <c r="J136" s="216"/>
      <c r="K136" s="216"/>
      <c r="L136" s="222"/>
      <c r="M136" s="223"/>
      <c r="N136" s="224"/>
      <c r="O136" s="224"/>
      <c r="P136" s="224"/>
      <c r="Q136" s="224"/>
      <c r="R136" s="224"/>
      <c r="S136" s="224"/>
      <c r="T136" s="225"/>
      <c r="AT136" s="226" t="s">
        <v>127</v>
      </c>
      <c r="AU136" s="226" t="s">
        <v>77</v>
      </c>
      <c r="AV136" s="11" t="s">
        <v>77</v>
      </c>
      <c r="AW136" s="11" t="s">
        <v>30</v>
      </c>
      <c r="AX136" s="11" t="s">
        <v>75</v>
      </c>
      <c r="AY136" s="226" t="s">
        <v>117</v>
      </c>
    </row>
    <row r="137" s="1" customFormat="1" ht="22.5" customHeight="1">
      <c r="B137" s="36"/>
      <c r="C137" s="203" t="s">
        <v>182</v>
      </c>
      <c r="D137" s="203" t="s">
        <v>120</v>
      </c>
      <c r="E137" s="204" t="s">
        <v>342</v>
      </c>
      <c r="F137" s="205" t="s">
        <v>343</v>
      </c>
      <c r="G137" s="206" t="s">
        <v>344</v>
      </c>
      <c r="H137" s="207">
        <v>69</v>
      </c>
      <c r="I137" s="208"/>
      <c r="J137" s="209">
        <f>ROUND(I137*H137,2)</f>
        <v>0</v>
      </c>
      <c r="K137" s="205" t="s">
        <v>124</v>
      </c>
      <c r="L137" s="41"/>
      <c r="M137" s="210" t="s">
        <v>1</v>
      </c>
      <c r="N137" s="211" t="s">
        <v>38</v>
      </c>
      <c r="O137" s="77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AR137" s="15" t="s">
        <v>136</v>
      </c>
      <c r="AT137" s="15" t="s">
        <v>120</v>
      </c>
      <c r="AU137" s="15" t="s">
        <v>77</v>
      </c>
      <c r="AY137" s="15" t="s">
        <v>117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5" t="s">
        <v>75</v>
      </c>
      <c r="BK137" s="214">
        <f>ROUND(I137*H137,2)</f>
        <v>0</v>
      </c>
      <c r="BL137" s="15" t="s">
        <v>136</v>
      </c>
      <c r="BM137" s="15" t="s">
        <v>345</v>
      </c>
    </row>
    <row r="138" s="11" customFormat="1">
      <c r="B138" s="215"/>
      <c r="C138" s="216"/>
      <c r="D138" s="217" t="s">
        <v>127</v>
      </c>
      <c r="E138" s="218" t="s">
        <v>1</v>
      </c>
      <c r="F138" s="219" t="s">
        <v>253</v>
      </c>
      <c r="G138" s="216"/>
      <c r="H138" s="220">
        <v>69</v>
      </c>
      <c r="I138" s="221"/>
      <c r="J138" s="216"/>
      <c r="K138" s="216"/>
      <c r="L138" s="222"/>
      <c r="M138" s="223"/>
      <c r="N138" s="224"/>
      <c r="O138" s="224"/>
      <c r="P138" s="224"/>
      <c r="Q138" s="224"/>
      <c r="R138" s="224"/>
      <c r="S138" s="224"/>
      <c r="T138" s="225"/>
      <c r="AT138" s="226" t="s">
        <v>127</v>
      </c>
      <c r="AU138" s="226" t="s">
        <v>77</v>
      </c>
      <c r="AV138" s="11" t="s">
        <v>77</v>
      </c>
      <c r="AW138" s="11" t="s">
        <v>30</v>
      </c>
      <c r="AX138" s="11" t="s">
        <v>75</v>
      </c>
      <c r="AY138" s="226" t="s">
        <v>117</v>
      </c>
    </row>
    <row r="139" s="1" customFormat="1" ht="22.5" customHeight="1">
      <c r="B139" s="36"/>
      <c r="C139" s="203" t="s">
        <v>186</v>
      </c>
      <c r="D139" s="203" t="s">
        <v>120</v>
      </c>
      <c r="E139" s="204" t="s">
        <v>346</v>
      </c>
      <c r="F139" s="205" t="s">
        <v>347</v>
      </c>
      <c r="G139" s="206" t="s">
        <v>344</v>
      </c>
      <c r="H139" s="207">
        <v>15</v>
      </c>
      <c r="I139" s="208"/>
      <c r="J139" s="209">
        <f>ROUND(I139*H139,2)</f>
        <v>0</v>
      </c>
      <c r="K139" s="205" t="s">
        <v>124</v>
      </c>
      <c r="L139" s="41"/>
      <c r="M139" s="210" t="s">
        <v>1</v>
      </c>
      <c r="N139" s="211" t="s">
        <v>38</v>
      </c>
      <c r="O139" s="77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3">
        <f>S139*H139</f>
        <v>0</v>
      </c>
      <c r="AR139" s="15" t="s">
        <v>136</v>
      </c>
      <c r="AT139" s="15" t="s">
        <v>120</v>
      </c>
      <c r="AU139" s="15" t="s">
        <v>77</v>
      </c>
      <c r="AY139" s="15" t="s">
        <v>117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5" t="s">
        <v>75</v>
      </c>
      <c r="BK139" s="214">
        <f>ROUND(I139*H139,2)</f>
        <v>0</v>
      </c>
      <c r="BL139" s="15" t="s">
        <v>136</v>
      </c>
      <c r="BM139" s="15" t="s">
        <v>348</v>
      </c>
    </row>
    <row r="140" s="11" customFormat="1">
      <c r="B140" s="215"/>
      <c r="C140" s="216"/>
      <c r="D140" s="217" t="s">
        <v>127</v>
      </c>
      <c r="E140" s="218" t="s">
        <v>1</v>
      </c>
      <c r="F140" s="219" t="s">
        <v>255</v>
      </c>
      <c r="G140" s="216"/>
      <c r="H140" s="220">
        <v>15</v>
      </c>
      <c r="I140" s="221"/>
      <c r="J140" s="216"/>
      <c r="K140" s="216"/>
      <c r="L140" s="222"/>
      <c r="M140" s="223"/>
      <c r="N140" s="224"/>
      <c r="O140" s="224"/>
      <c r="P140" s="224"/>
      <c r="Q140" s="224"/>
      <c r="R140" s="224"/>
      <c r="S140" s="224"/>
      <c r="T140" s="225"/>
      <c r="AT140" s="226" t="s">
        <v>127</v>
      </c>
      <c r="AU140" s="226" t="s">
        <v>77</v>
      </c>
      <c r="AV140" s="11" t="s">
        <v>77</v>
      </c>
      <c r="AW140" s="11" t="s">
        <v>30</v>
      </c>
      <c r="AX140" s="11" t="s">
        <v>75</v>
      </c>
      <c r="AY140" s="226" t="s">
        <v>117</v>
      </c>
    </row>
    <row r="141" s="1" customFormat="1" ht="22.5" customHeight="1">
      <c r="B141" s="36"/>
      <c r="C141" s="203" t="s">
        <v>8</v>
      </c>
      <c r="D141" s="203" t="s">
        <v>120</v>
      </c>
      <c r="E141" s="204" t="s">
        <v>349</v>
      </c>
      <c r="F141" s="205" t="s">
        <v>350</v>
      </c>
      <c r="G141" s="206" t="s">
        <v>344</v>
      </c>
      <c r="H141" s="207">
        <v>3</v>
      </c>
      <c r="I141" s="208"/>
      <c r="J141" s="209">
        <f>ROUND(I141*H141,2)</f>
        <v>0</v>
      </c>
      <c r="K141" s="205" t="s">
        <v>124</v>
      </c>
      <c r="L141" s="41"/>
      <c r="M141" s="210" t="s">
        <v>1</v>
      </c>
      <c r="N141" s="211" t="s">
        <v>38</v>
      </c>
      <c r="O141" s="77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AR141" s="15" t="s">
        <v>136</v>
      </c>
      <c r="AT141" s="15" t="s">
        <v>120</v>
      </c>
      <c r="AU141" s="15" t="s">
        <v>77</v>
      </c>
      <c r="AY141" s="15" t="s">
        <v>117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5" t="s">
        <v>75</v>
      </c>
      <c r="BK141" s="214">
        <f>ROUND(I141*H141,2)</f>
        <v>0</v>
      </c>
      <c r="BL141" s="15" t="s">
        <v>136</v>
      </c>
      <c r="BM141" s="15" t="s">
        <v>351</v>
      </c>
    </row>
    <row r="142" s="11" customFormat="1">
      <c r="B142" s="215"/>
      <c r="C142" s="216"/>
      <c r="D142" s="217" t="s">
        <v>127</v>
      </c>
      <c r="E142" s="218" t="s">
        <v>1</v>
      </c>
      <c r="F142" s="219" t="s">
        <v>256</v>
      </c>
      <c r="G142" s="216"/>
      <c r="H142" s="220">
        <v>3</v>
      </c>
      <c r="I142" s="221"/>
      <c r="J142" s="216"/>
      <c r="K142" s="216"/>
      <c r="L142" s="222"/>
      <c r="M142" s="223"/>
      <c r="N142" s="224"/>
      <c r="O142" s="224"/>
      <c r="P142" s="224"/>
      <c r="Q142" s="224"/>
      <c r="R142" s="224"/>
      <c r="S142" s="224"/>
      <c r="T142" s="225"/>
      <c r="AT142" s="226" t="s">
        <v>127</v>
      </c>
      <c r="AU142" s="226" t="s">
        <v>77</v>
      </c>
      <c r="AV142" s="11" t="s">
        <v>77</v>
      </c>
      <c r="AW142" s="11" t="s">
        <v>30</v>
      </c>
      <c r="AX142" s="11" t="s">
        <v>75</v>
      </c>
      <c r="AY142" s="226" t="s">
        <v>117</v>
      </c>
    </row>
    <row r="143" s="1" customFormat="1" ht="22.5" customHeight="1">
      <c r="B143" s="36"/>
      <c r="C143" s="203" t="s">
        <v>195</v>
      </c>
      <c r="D143" s="203" t="s">
        <v>120</v>
      </c>
      <c r="E143" s="204" t="s">
        <v>352</v>
      </c>
      <c r="F143" s="205" t="s">
        <v>353</v>
      </c>
      <c r="G143" s="206" t="s">
        <v>344</v>
      </c>
      <c r="H143" s="207">
        <v>10</v>
      </c>
      <c r="I143" s="208"/>
      <c r="J143" s="209">
        <f>ROUND(I143*H143,2)</f>
        <v>0</v>
      </c>
      <c r="K143" s="205" t="s">
        <v>124</v>
      </c>
      <c r="L143" s="41"/>
      <c r="M143" s="210" t="s">
        <v>1</v>
      </c>
      <c r="N143" s="211" t="s">
        <v>38</v>
      </c>
      <c r="O143" s="77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AR143" s="15" t="s">
        <v>136</v>
      </c>
      <c r="AT143" s="15" t="s">
        <v>120</v>
      </c>
      <c r="AU143" s="15" t="s">
        <v>77</v>
      </c>
      <c r="AY143" s="15" t="s">
        <v>117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5" t="s">
        <v>75</v>
      </c>
      <c r="BK143" s="214">
        <f>ROUND(I143*H143,2)</f>
        <v>0</v>
      </c>
      <c r="BL143" s="15" t="s">
        <v>136</v>
      </c>
      <c r="BM143" s="15" t="s">
        <v>354</v>
      </c>
    </row>
    <row r="144" s="11" customFormat="1">
      <c r="B144" s="215"/>
      <c r="C144" s="216"/>
      <c r="D144" s="217" t="s">
        <v>127</v>
      </c>
      <c r="E144" s="218" t="s">
        <v>1</v>
      </c>
      <c r="F144" s="219" t="s">
        <v>355</v>
      </c>
      <c r="G144" s="216"/>
      <c r="H144" s="220">
        <v>10</v>
      </c>
      <c r="I144" s="221"/>
      <c r="J144" s="216"/>
      <c r="K144" s="216"/>
      <c r="L144" s="222"/>
      <c r="M144" s="223"/>
      <c r="N144" s="224"/>
      <c r="O144" s="224"/>
      <c r="P144" s="224"/>
      <c r="Q144" s="224"/>
      <c r="R144" s="224"/>
      <c r="S144" s="224"/>
      <c r="T144" s="225"/>
      <c r="AT144" s="226" t="s">
        <v>127</v>
      </c>
      <c r="AU144" s="226" t="s">
        <v>77</v>
      </c>
      <c r="AV144" s="11" t="s">
        <v>77</v>
      </c>
      <c r="AW144" s="11" t="s">
        <v>30</v>
      </c>
      <c r="AX144" s="11" t="s">
        <v>75</v>
      </c>
      <c r="AY144" s="226" t="s">
        <v>117</v>
      </c>
    </row>
    <row r="145" s="1" customFormat="1" ht="22.5" customHeight="1">
      <c r="B145" s="36"/>
      <c r="C145" s="203" t="s">
        <v>199</v>
      </c>
      <c r="D145" s="203" t="s">
        <v>120</v>
      </c>
      <c r="E145" s="204" t="s">
        <v>356</v>
      </c>
      <c r="F145" s="205" t="s">
        <v>357</v>
      </c>
      <c r="G145" s="206" t="s">
        <v>283</v>
      </c>
      <c r="H145" s="207">
        <v>1</v>
      </c>
      <c r="I145" s="208"/>
      <c r="J145" s="209">
        <f>ROUND(I145*H145,2)</f>
        <v>0</v>
      </c>
      <c r="K145" s="205" t="s">
        <v>124</v>
      </c>
      <c r="L145" s="41"/>
      <c r="M145" s="210" t="s">
        <v>1</v>
      </c>
      <c r="N145" s="211" t="s">
        <v>38</v>
      </c>
      <c r="O145" s="77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AR145" s="15" t="s">
        <v>136</v>
      </c>
      <c r="AT145" s="15" t="s">
        <v>120</v>
      </c>
      <c r="AU145" s="15" t="s">
        <v>77</v>
      </c>
      <c r="AY145" s="15" t="s">
        <v>117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5" t="s">
        <v>75</v>
      </c>
      <c r="BK145" s="214">
        <f>ROUND(I145*H145,2)</f>
        <v>0</v>
      </c>
      <c r="BL145" s="15" t="s">
        <v>136</v>
      </c>
      <c r="BM145" s="15" t="s">
        <v>358</v>
      </c>
    </row>
    <row r="146" s="12" customFormat="1">
      <c r="B146" s="227"/>
      <c r="C146" s="228"/>
      <c r="D146" s="217" t="s">
        <v>127</v>
      </c>
      <c r="E146" s="229" t="s">
        <v>1</v>
      </c>
      <c r="F146" s="230" t="s">
        <v>285</v>
      </c>
      <c r="G146" s="228"/>
      <c r="H146" s="229" t="s">
        <v>1</v>
      </c>
      <c r="I146" s="231"/>
      <c r="J146" s="228"/>
      <c r="K146" s="228"/>
      <c r="L146" s="232"/>
      <c r="M146" s="233"/>
      <c r="N146" s="234"/>
      <c r="O146" s="234"/>
      <c r="P146" s="234"/>
      <c r="Q146" s="234"/>
      <c r="R146" s="234"/>
      <c r="S146" s="234"/>
      <c r="T146" s="235"/>
      <c r="AT146" s="236" t="s">
        <v>127</v>
      </c>
      <c r="AU146" s="236" t="s">
        <v>77</v>
      </c>
      <c r="AV146" s="12" t="s">
        <v>75</v>
      </c>
      <c r="AW146" s="12" t="s">
        <v>30</v>
      </c>
      <c r="AX146" s="12" t="s">
        <v>67</v>
      </c>
      <c r="AY146" s="236" t="s">
        <v>117</v>
      </c>
    </row>
    <row r="147" s="12" customFormat="1">
      <c r="B147" s="227"/>
      <c r="C147" s="228"/>
      <c r="D147" s="217" t="s">
        <v>127</v>
      </c>
      <c r="E147" s="229" t="s">
        <v>1</v>
      </c>
      <c r="F147" s="230" t="s">
        <v>359</v>
      </c>
      <c r="G147" s="228"/>
      <c r="H147" s="229" t="s">
        <v>1</v>
      </c>
      <c r="I147" s="231"/>
      <c r="J147" s="228"/>
      <c r="K147" s="228"/>
      <c r="L147" s="232"/>
      <c r="M147" s="233"/>
      <c r="N147" s="234"/>
      <c r="O147" s="234"/>
      <c r="P147" s="234"/>
      <c r="Q147" s="234"/>
      <c r="R147" s="234"/>
      <c r="S147" s="234"/>
      <c r="T147" s="235"/>
      <c r="AT147" s="236" t="s">
        <v>127</v>
      </c>
      <c r="AU147" s="236" t="s">
        <v>77</v>
      </c>
      <c r="AV147" s="12" t="s">
        <v>75</v>
      </c>
      <c r="AW147" s="12" t="s">
        <v>30</v>
      </c>
      <c r="AX147" s="12" t="s">
        <v>67</v>
      </c>
      <c r="AY147" s="236" t="s">
        <v>117</v>
      </c>
    </row>
    <row r="148" s="11" customFormat="1">
      <c r="B148" s="215"/>
      <c r="C148" s="216"/>
      <c r="D148" s="217" t="s">
        <v>127</v>
      </c>
      <c r="E148" s="218" t="s">
        <v>1</v>
      </c>
      <c r="F148" s="219" t="s">
        <v>75</v>
      </c>
      <c r="G148" s="216"/>
      <c r="H148" s="220">
        <v>1</v>
      </c>
      <c r="I148" s="221"/>
      <c r="J148" s="216"/>
      <c r="K148" s="216"/>
      <c r="L148" s="222"/>
      <c r="M148" s="223"/>
      <c r="N148" s="224"/>
      <c r="O148" s="224"/>
      <c r="P148" s="224"/>
      <c r="Q148" s="224"/>
      <c r="R148" s="224"/>
      <c r="S148" s="224"/>
      <c r="T148" s="225"/>
      <c r="AT148" s="226" t="s">
        <v>127</v>
      </c>
      <c r="AU148" s="226" t="s">
        <v>77</v>
      </c>
      <c r="AV148" s="11" t="s">
        <v>77</v>
      </c>
      <c r="AW148" s="11" t="s">
        <v>30</v>
      </c>
      <c r="AX148" s="11" t="s">
        <v>75</v>
      </c>
      <c r="AY148" s="226" t="s">
        <v>117</v>
      </c>
    </row>
    <row r="149" s="1" customFormat="1" ht="16.5" customHeight="1">
      <c r="B149" s="36"/>
      <c r="C149" s="252" t="s">
        <v>203</v>
      </c>
      <c r="D149" s="252" t="s">
        <v>337</v>
      </c>
      <c r="E149" s="253" t="s">
        <v>360</v>
      </c>
      <c r="F149" s="254" t="s">
        <v>361</v>
      </c>
      <c r="G149" s="255" t="s">
        <v>323</v>
      </c>
      <c r="H149" s="256">
        <v>1.7</v>
      </c>
      <c r="I149" s="257"/>
      <c r="J149" s="258">
        <f>ROUND(I149*H149,2)</f>
        <v>0</v>
      </c>
      <c r="K149" s="254" t="s">
        <v>124</v>
      </c>
      <c r="L149" s="259"/>
      <c r="M149" s="260" t="s">
        <v>1</v>
      </c>
      <c r="N149" s="261" t="s">
        <v>38</v>
      </c>
      <c r="O149" s="77"/>
      <c r="P149" s="212">
        <f>O149*H149</f>
        <v>0</v>
      </c>
      <c r="Q149" s="212">
        <v>1</v>
      </c>
      <c r="R149" s="212">
        <f>Q149*H149</f>
        <v>1.7</v>
      </c>
      <c r="S149" s="212">
        <v>0</v>
      </c>
      <c r="T149" s="213">
        <f>S149*H149</f>
        <v>0</v>
      </c>
      <c r="AR149" s="15" t="s">
        <v>156</v>
      </c>
      <c r="AT149" s="15" t="s">
        <v>337</v>
      </c>
      <c r="AU149" s="15" t="s">
        <v>77</v>
      </c>
      <c r="AY149" s="15" t="s">
        <v>117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5" t="s">
        <v>75</v>
      </c>
      <c r="BK149" s="214">
        <f>ROUND(I149*H149,2)</f>
        <v>0</v>
      </c>
      <c r="BL149" s="15" t="s">
        <v>136</v>
      </c>
      <c r="BM149" s="15" t="s">
        <v>362</v>
      </c>
    </row>
    <row r="150" s="11" customFormat="1">
      <c r="B150" s="215"/>
      <c r="C150" s="216"/>
      <c r="D150" s="217" t="s">
        <v>127</v>
      </c>
      <c r="E150" s="218" t="s">
        <v>1</v>
      </c>
      <c r="F150" s="219" t="s">
        <v>363</v>
      </c>
      <c r="G150" s="216"/>
      <c r="H150" s="220">
        <v>1.7</v>
      </c>
      <c r="I150" s="221"/>
      <c r="J150" s="216"/>
      <c r="K150" s="216"/>
      <c r="L150" s="222"/>
      <c r="M150" s="223"/>
      <c r="N150" s="224"/>
      <c r="O150" s="224"/>
      <c r="P150" s="224"/>
      <c r="Q150" s="224"/>
      <c r="R150" s="224"/>
      <c r="S150" s="224"/>
      <c r="T150" s="225"/>
      <c r="AT150" s="226" t="s">
        <v>127</v>
      </c>
      <c r="AU150" s="226" t="s">
        <v>77</v>
      </c>
      <c r="AV150" s="11" t="s">
        <v>77</v>
      </c>
      <c r="AW150" s="11" t="s">
        <v>30</v>
      </c>
      <c r="AX150" s="11" t="s">
        <v>75</v>
      </c>
      <c r="AY150" s="226" t="s">
        <v>117</v>
      </c>
    </row>
    <row r="151" s="1" customFormat="1" ht="22.5" customHeight="1">
      <c r="B151" s="36"/>
      <c r="C151" s="203" t="s">
        <v>211</v>
      </c>
      <c r="D151" s="203" t="s">
        <v>120</v>
      </c>
      <c r="E151" s="204" t="s">
        <v>364</v>
      </c>
      <c r="F151" s="205" t="s">
        <v>365</v>
      </c>
      <c r="G151" s="206" t="s">
        <v>366</v>
      </c>
      <c r="H151" s="207">
        <v>1339.5999999999999</v>
      </c>
      <c r="I151" s="208"/>
      <c r="J151" s="209">
        <f>ROUND(I151*H151,2)</f>
        <v>0</v>
      </c>
      <c r="K151" s="205" t="s">
        <v>124</v>
      </c>
      <c r="L151" s="41"/>
      <c r="M151" s="210" t="s">
        <v>1</v>
      </c>
      <c r="N151" s="211" t="s">
        <v>38</v>
      </c>
      <c r="O151" s="77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AR151" s="15" t="s">
        <v>136</v>
      </c>
      <c r="AT151" s="15" t="s">
        <v>120</v>
      </c>
      <c r="AU151" s="15" t="s">
        <v>77</v>
      </c>
      <c r="AY151" s="15" t="s">
        <v>117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5" t="s">
        <v>75</v>
      </c>
      <c r="BK151" s="214">
        <f>ROUND(I151*H151,2)</f>
        <v>0</v>
      </c>
      <c r="BL151" s="15" t="s">
        <v>136</v>
      </c>
      <c r="BM151" s="15" t="s">
        <v>367</v>
      </c>
    </row>
    <row r="152" s="11" customFormat="1">
      <c r="B152" s="215"/>
      <c r="C152" s="216"/>
      <c r="D152" s="217" t="s">
        <v>127</v>
      </c>
      <c r="E152" s="218" t="s">
        <v>1</v>
      </c>
      <c r="F152" s="219" t="s">
        <v>250</v>
      </c>
      <c r="G152" s="216"/>
      <c r="H152" s="220">
        <v>1339.5999999999999</v>
      </c>
      <c r="I152" s="221"/>
      <c r="J152" s="216"/>
      <c r="K152" s="216"/>
      <c r="L152" s="222"/>
      <c r="M152" s="223"/>
      <c r="N152" s="224"/>
      <c r="O152" s="224"/>
      <c r="P152" s="224"/>
      <c r="Q152" s="224"/>
      <c r="R152" s="224"/>
      <c r="S152" s="224"/>
      <c r="T152" s="225"/>
      <c r="AT152" s="226" t="s">
        <v>127</v>
      </c>
      <c r="AU152" s="226" t="s">
        <v>77</v>
      </c>
      <c r="AV152" s="11" t="s">
        <v>77</v>
      </c>
      <c r="AW152" s="11" t="s">
        <v>30</v>
      </c>
      <c r="AX152" s="11" t="s">
        <v>75</v>
      </c>
      <c r="AY152" s="226" t="s">
        <v>117</v>
      </c>
    </row>
    <row r="153" s="1" customFormat="1" ht="16.5" customHeight="1">
      <c r="B153" s="36"/>
      <c r="C153" s="252" t="s">
        <v>221</v>
      </c>
      <c r="D153" s="252" t="s">
        <v>337</v>
      </c>
      <c r="E153" s="253" t="s">
        <v>368</v>
      </c>
      <c r="F153" s="254" t="s">
        <v>369</v>
      </c>
      <c r="G153" s="255" t="s">
        <v>370</v>
      </c>
      <c r="H153" s="256">
        <v>33.490000000000002</v>
      </c>
      <c r="I153" s="257"/>
      <c r="J153" s="258">
        <f>ROUND(I153*H153,2)</f>
        <v>0</v>
      </c>
      <c r="K153" s="254" t="s">
        <v>124</v>
      </c>
      <c r="L153" s="259"/>
      <c r="M153" s="260" t="s">
        <v>1</v>
      </c>
      <c r="N153" s="261" t="s">
        <v>38</v>
      </c>
      <c r="O153" s="77"/>
      <c r="P153" s="212">
        <f>O153*H153</f>
        <v>0</v>
      </c>
      <c r="Q153" s="212">
        <v>0.001</v>
      </c>
      <c r="R153" s="212">
        <f>Q153*H153</f>
        <v>0.033490000000000006</v>
      </c>
      <c r="S153" s="212">
        <v>0</v>
      </c>
      <c r="T153" s="213">
        <f>S153*H153</f>
        <v>0</v>
      </c>
      <c r="AR153" s="15" t="s">
        <v>156</v>
      </c>
      <c r="AT153" s="15" t="s">
        <v>337</v>
      </c>
      <c r="AU153" s="15" t="s">
        <v>77</v>
      </c>
      <c r="AY153" s="15" t="s">
        <v>117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5" t="s">
        <v>75</v>
      </c>
      <c r="BK153" s="214">
        <f>ROUND(I153*H153,2)</f>
        <v>0</v>
      </c>
      <c r="BL153" s="15" t="s">
        <v>136</v>
      </c>
      <c r="BM153" s="15" t="s">
        <v>371</v>
      </c>
    </row>
    <row r="154" s="11" customFormat="1">
      <c r="B154" s="215"/>
      <c r="C154" s="216"/>
      <c r="D154" s="217" t="s">
        <v>127</v>
      </c>
      <c r="E154" s="218" t="s">
        <v>1</v>
      </c>
      <c r="F154" s="219" t="s">
        <v>372</v>
      </c>
      <c r="G154" s="216"/>
      <c r="H154" s="220">
        <v>33.490000000000002</v>
      </c>
      <c r="I154" s="221"/>
      <c r="J154" s="216"/>
      <c r="K154" s="216"/>
      <c r="L154" s="222"/>
      <c r="M154" s="223"/>
      <c r="N154" s="224"/>
      <c r="O154" s="224"/>
      <c r="P154" s="224"/>
      <c r="Q154" s="224"/>
      <c r="R154" s="224"/>
      <c r="S154" s="224"/>
      <c r="T154" s="225"/>
      <c r="AT154" s="226" t="s">
        <v>127</v>
      </c>
      <c r="AU154" s="226" t="s">
        <v>77</v>
      </c>
      <c r="AV154" s="11" t="s">
        <v>77</v>
      </c>
      <c r="AW154" s="11" t="s">
        <v>30</v>
      </c>
      <c r="AX154" s="11" t="s">
        <v>75</v>
      </c>
      <c r="AY154" s="226" t="s">
        <v>117</v>
      </c>
    </row>
    <row r="155" s="1" customFormat="1" ht="22.5" customHeight="1">
      <c r="B155" s="36"/>
      <c r="C155" s="203" t="s">
        <v>7</v>
      </c>
      <c r="D155" s="203" t="s">
        <v>120</v>
      </c>
      <c r="E155" s="204" t="s">
        <v>373</v>
      </c>
      <c r="F155" s="205" t="s">
        <v>374</v>
      </c>
      <c r="G155" s="206" t="s">
        <v>366</v>
      </c>
      <c r="H155" s="207">
        <v>761.10000000000002</v>
      </c>
      <c r="I155" s="208"/>
      <c r="J155" s="209">
        <f>ROUND(I155*H155,2)</f>
        <v>0</v>
      </c>
      <c r="K155" s="205" t="s">
        <v>124</v>
      </c>
      <c r="L155" s="41"/>
      <c r="M155" s="210" t="s">
        <v>1</v>
      </c>
      <c r="N155" s="211" t="s">
        <v>38</v>
      </c>
      <c r="O155" s="77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3">
        <f>S155*H155</f>
        <v>0</v>
      </c>
      <c r="AR155" s="15" t="s">
        <v>136</v>
      </c>
      <c r="AT155" s="15" t="s">
        <v>120</v>
      </c>
      <c r="AU155" s="15" t="s">
        <v>77</v>
      </c>
      <c r="AY155" s="15" t="s">
        <v>117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5" t="s">
        <v>75</v>
      </c>
      <c r="BK155" s="214">
        <f>ROUND(I155*H155,2)</f>
        <v>0</v>
      </c>
      <c r="BL155" s="15" t="s">
        <v>136</v>
      </c>
      <c r="BM155" s="15" t="s">
        <v>375</v>
      </c>
    </row>
    <row r="156" s="12" customFormat="1">
      <c r="B156" s="227"/>
      <c r="C156" s="228"/>
      <c r="D156" s="217" t="s">
        <v>127</v>
      </c>
      <c r="E156" s="229" t="s">
        <v>1</v>
      </c>
      <c r="F156" s="230" t="s">
        <v>285</v>
      </c>
      <c r="G156" s="228"/>
      <c r="H156" s="229" t="s">
        <v>1</v>
      </c>
      <c r="I156" s="231"/>
      <c r="J156" s="228"/>
      <c r="K156" s="228"/>
      <c r="L156" s="232"/>
      <c r="M156" s="233"/>
      <c r="N156" s="234"/>
      <c r="O156" s="234"/>
      <c r="P156" s="234"/>
      <c r="Q156" s="234"/>
      <c r="R156" s="234"/>
      <c r="S156" s="234"/>
      <c r="T156" s="235"/>
      <c r="AT156" s="236" t="s">
        <v>127</v>
      </c>
      <c r="AU156" s="236" t="s">
        <v>77</v>
      </c>
      <c r="AV156" s="12" t="s">
        <v>75</v>
      </c>
      <c r="AW156" s="12" t="s">
        <v>30</v>
      </c>
      <c r="AX156" s="12" t="s">
        <v>67</v>
      </c>
      <c r="AY156" s="236" t="s">
        <v>117</v>
      </c>
    </row>
    <row r="157" s="11" customFormat="1">
      <c r="B157" s="215"/>
      <c r="C157" s="216"/>
      <c r="D157" s="217" t="s">
        <v>127</v>
      </c>
      <c r="E157" s="218" t="s">
        <v>1</v>
      </c>
      <c r="F157" s="219" t="s">
        <v>376</v>
      </c>
      <c r="G157" s="216"/>
      <c r="H157" s="220">
        <v>761.10000000000002</v>
      </c>
      <c r="I157" s="221"/>
      <c r="J157" s="216"/>
      <c r="K157" s="216"/>
      <c r="L157" s="222"/>
      <c r="M157" s="223"/>
      <c r="N157" s="224"/>
      <c r="O157" s="224"/>
      <c r="P157" s="224"/>
      <c r="Q157" s="224"/>
      <c r="R157" s="224"/>
      <c r="S157" s="224"/>
      <c r="T157" s="225"/>
      <c r="AT157" s="226" t="s">
        <v>127</v>
      </c>
      <c r="AU157" s="226" t="s">
        <v>77</v>
      </c>
      <c r="AV157" s="11" t="s">
        <v>77</v>
      </c>
      <c r="AW157" s="11" t="s">
        <v>30</v>
      </c>
      <c r="AX157" s="11" t="s">
        <v>75</v>
      </c>
      <c r="AY157" s="226" t="s">
        <v>117</v>
      </c>
    </row>
    <row r="158" s="1" customFormat="1" ht="16.5" customHeight="1">
      <c r="B158" s="36"/>
      <c r="C158" s="203" t="s">
        <v>232</v>
      </c>
      <c r="D158" s="203" t="s">
        <v>120</v>
      </c>
      <c r="E158" s="204" t="s">
        <v>377</v>
      </c>
      <c r="F158" s="205" t="s">
        <v>378</v>
      </c>
      <c r="G158" s="206" t="s">
        <v>366</v>
      </c>
      <c r="H158" s="207">
        <v>1339.5999999999999</v>
      </c>
      <c r="I158" s="208"/>
      <c r="J158" s="209">
        <f>ROUND(I158*H158,2)</f>
        <v>0</v>
      </c>
      <c r="K158" s="205" t="s">
        <v>124</v>
      </c>
      <c r="L158" s="41"/>
      <c r="M158" s="210" t="s">
        <v>1</v>
      </c>
      <c r="N158" s="211" t="s">
        <v>38</v>
      </c>
      <c r="O158" s="77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3">
        <f>S158*H158</f>
        <v>0</v>
      </c>
      <c r="AR158" s="15" t="s">
        <v>136</v>
      </c>
      <c r="AT158" s="15" t="s">
        <v>120</v>
      </c>
      <c r="AU158" s="15" t="s">
        <v>77</v>
      </c>
      <c r="AY158" s="15" t="s">
        <v>117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5" t="s">
        <v>75</v>
      </c>
      <c r="BK158" s="214">
        <f>ROUND(I158*H158,2)</f>
        <v>0</v>
      </c>
      <c r="BL158" s="15" t="s">
        <v>136</v>
      </c>
      <c r="BM158" s="15" t="s">
        <v>379</v>
      </c>
    </row>
    <row r="159" s="12" customFormat="1">
      <c r="B159" s="227"/>
      <c r="C159" s="228"/>
      <c r="D159" s="217" t="s">
        <v>127</v>
      </c>
      <c r="E159" s="229" t="s">
        <v>1</v>
      </c>
      <c r="F159" s="230" t="s">
        <v>285</v>
      </c>
      <c r="G159" s="228"/>
      <c r="H159" s="229" t="s">
        <v>1</v>
      </c>
      <c r="I159" s="231"/>
      <c r="J159" s="228"/>
      <c r="K159" s="228"/>
      <c r="L159" s="232"/>
      <c r="M159" s="233"/>
      <c r="N159" s="234"/>
      <c r="O159" s="234"/>
      <c r="P159" s="234"/>
      <c r="Q159" s="234"/>
      <c r="R159" s="234"/>
      <c r="S159" s="234"/>
      <c r="T159" s="235"/>
      <c r="AT159" s="236" t="s">
        <v>127</v>
      </c>
      <c r="AU159" s="236" t="s">
        <v>77</v>
      </c>
      <c r="AV159" s="12" t="s">
        <v>75</v>
      </c>
      <c r="AW159" s="12" t="s">
        <v>30</v>
      </c>
      <c r="AX159" s="12" t="s">
        <v>67</v>
      </c>
      <c r="AY159" s="236" t="s">
        <v>117</v>
      </c>
    </row>
    <row r="160" s="11" customFormat="1">
      <c r="B160" s="215"/>
      <c r="C160" s="216"/>
      <c r="D160" s="217" t="s">
        <v>127</v>
      </c>
      <c r="E160" s="218" t="s">
        <v>1</v>
      </c>
      <c r="F160" s="219" t="s">
        <v>380</v>
      </c>
      <c r="G160" s="216"/>
      <c r="H160" s="220">
        <v>1256.4000000000001</v>
      </c>
      <c r="I160" s="221"/>
      <c r="J160" s="216"/>
      <c r="K160" s="216"/>
      <c r="L160" s="222"/>
      <c r="M160" s="223"/>
      <c r="N160" s="224"/>
      <c r="O160" s="224"/>
      <c r="P160" s="224"/>
      <c r="Q160" s="224"/>
      <c r="R160" s="224"/>
      <c r="S160" s="224"/>
      <c r="T160" s="225"/>
      <c r="AT160" s="226" t="s">
        <v>127</v>
      </c>
      <c r="AU160" s="226" t="s">
        <v>77</v>
      </c>
      <c r="AV160" s="11" t="s">
        <v>77</v>
      </c>
      <c r="AW160" s="11" t="s">
        <v>30</v>
      </c>
      <c r="AX160" s="11" t="s">
        <v>67</v>
      </c>
      <c r="AY160" s="226" t="s">
        <v>117</v>
      </c>
    </row>
    <row r="161" s="11" customFormat="1">
      <c r="B161" s="215"/>
      <c r="C161" s="216"/>
      <c r="D161" s="217" t="s">
        <v>127</v>
      </c>
      <c r="E161" s="218" t="s">
        <v>1</v>
      </c>
      <c r="F161" s="219" t="s">
        <v>381</v>
      </c>
      <c r="G161" s="216"/>
      <c r="H161" s="220">
        <v>6.4000000000000004</v>
      </c>
      <c r="I161" s="221"/>
      <c r="J161" s="216"/>
      <c r="K161" s="216"/>
      <c r="L161" s="222"/>
      <c r="M161" s="223"/>
      <c r="N161" s="224"/>
      <c r="O161" s="224"/>
      <c r="P161" s="224"/>
      <c r="Q161" s="224"/>
      <c r="R161" s="224"/>
      <c r="S161" s="224"/>
      <c r="T161" s="225"/>
      <c r="AT161" s="226" t="s">
        <v>127</v>
      </c>
      <c r="AU161" s="226" t="s">
        <v>77</v>
      </c>
      <c r="AV161" s="11" t="s">
        <v>77</v>
      </c>
      <c r="AW161" s="11" t="s">
        <v>30</v>
      </c>
      <c r="AX161" s="11" t="s">
        <v>67</v>
      </c>
      <c r="AY161" s="226" t="s">
        <v>117</v>
      </c>
    </row>
    <row r="162" s="11" customFormat="1">
      <c r="B162" s="215"/>
      <c r="C162" s="216"/>
      <c r="D162" s="217" t="s">
        <v>127</v>
      </c>
      <c r="E162" s="218" t="s">
        <v>1</v>
      </c>
      <c r="F162" s="219" t="s">
        <v>382</v>
      </c>
      <c r="G162" s="216"/>
      <c r="H162" s="220">
        <v>76.799999999999997</v>
      </c>
      <c r="I162" s="221"/>
      <c r="J162" s="216"/>
      <c r="K162" s="216"/>
      <c r="L162" s="222"/>
      <c r="M162" s="223"/>
      <c r="N162" s="224"/>
      <c r="O162" s="224"/>
      <c r="P162" s="224"/>
      <c r="Q162" s="224"/>
      <c r="R162" s="224"/>
      <c r="S162" s="224"/>
      <c r="T162" s="225"/>
      <c r="AT162" s="226" t="s">
        <v>127</v>
      </c>
      <c r="AU162" s="226" t="s">
        <v>77</v>
      </c>
      <c r="AV162" s="11" t="s">
        <v>77</v>
      </c>
      <c r="AW162" s="11" t="s">
        <v>30</v>
      </c>
      <c r="AX162" s="11" t="s">
        <v>67</v>
      </c>
      <c r="AY162" s="226" t="s">
        <v>117</v>
      </c>
    </row>
    <row r="163" s="13" customFormat="1">
      <c r="B163" s="241"/>
      <c r="C163" s="242"/>
      <c r="D163" s="217" t="s">
        <v>127</v>
      </c>
      <c r="E163" s="243" t="s">
        <v>250</v>
      </c>
      <c r="F163" s="244" t="s">
        <v>292</v>
      </c>
      <c r="G163" s="242"/>
      <c r="H163" s="245">
        <v>1339.6000000000001</v>
      </c>
      <c r="I163" s="246"/>
      <c r="J163" s="242"/>
      <c r="K163" s="242"/>
      <c r="L163" s="247"/>
      <c r="M163" s="248"/>
      <c r="N163" s="249"/>
      <c r="O163" s="249"/>
      <c r="P163" s="249"/>
      <c r="Q163" s="249"/>
      <c r="R163" s="249"/>
      <c r="S163" s="249"/>
      <c r="T163" s="250"/>
      <c r="AT163" s="251" t="s">
        <v>127</v>
      </c>
      <c r="AU163" s="251" t="s">
        <v>77</v>
      </c>
      <c r="AV163" s="13" t="s">
        <v>136</v>
      </c>
      <c r="AW163" s="13" t="s">
        <v>30</v>
      </c>
      <c r="AX163" s="13" t="s">
        <v>75</v>
      </c>
      <c r="AY163" s="251" t="s">
        <v>117</v>
      </c>
    </row>
    <row r="164" s="1" customFormat="1" ht="16.5" customHeight="1">
      <c r="B164" s="36"/>
      <c r="C164" s="203" t="s">
        <v>238</v>
      </c>
      <c r="D164" s="203" t="s">
        <v>120</v>
      </c>
      <c r="E164" s="204" t="s">
        <v>383</v>
      </c>
      <c r="F164" s="205" t="s">
        <v>384</v>
      </c>
      <c r="G164" s="206" t="s">
        <v>385</v>
      </c>
      <c r="H164" s="207">
        <v>4</v>
      </c>
      <c r="I164" s="208"/>
      <c r="J164" s="209">
        <f>ROUND(I164*H164,2)</f>
        <v>0</v>
      </c>
      <c r="K164" s="205" t="s">
        <v>1</v>
      </c>
      <c r="L164" s="41"/>
      <c r="M164" s="210" t="s">
        <v>1</v>
      </c>
      <c r="N164" s="211" t="s">
        <v>38</v>
      </c>
      <c r="O164" s="77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AR164" s="15" t="s">
        <v>136</v>
      </c>
      <c r="AT164" s="15" t="s">
        <v>120</v>
      </c>
      <c r="AU164" s="15" t="s">
        <v>77</v>
      </c>
      <c r="AY164" s="15" t="s">
        <v>117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5" t="s">
        <v>75</v>
      </c>
      <c r="BK164" s="214">
        <f>ROUND(I164*H164,2)</f>
        <v>0</v>
      </c>
      <c r="BL164" s="15" t="s">
        <v>136</v>
      </c>
      <c r="BM164" s="15" t="s">
        <v>386</v>
      </c>
    </row>
    <row r="165" s="12" customFormat="1">
      <c r="B165" s="227"/>
      <c r="C165" s="228"/>
      <c r="D165" s="217" t="s">
        <v>127</v>
      </c>
      <c r="E165" s="229" t="s">
        <v>1</v>
      </c>
      <c r="F165" s="230" t="s">
        <v>285</v>
      </c>
      <c r="G165" s="228"/>
      <c r="H165" s="229" t="s">
        <v>1</v>
      </c>
      <c r="I165" s="231"/>
      <c r="J165" s="228"/>
      <c r="K165" s="228"/>
      <c r="L165" s="232"/>
      <c r="M165" s="233"/>
      <c r="N165" s="234"/>
      <c r="O165" s="234"/>
      <c r="P165" s="234"/>
      <c r="Q165" s="234"/>
      <c r="R165" s="234"/>
      <c r="S165" s="234"/>
      <c r="T165" s="235"/>
      <c r="AT165" s="236" t="s">
        <v>127</v>
      </c>
      <c r="AU165" s="236" t="s">
        <v>77</v>
      </c>
      <c r="AV165" s="12" t="s">
        <v>75</v>
      </c>
      <c r="AW165" s="12" t="s">
        <v>30</v>
      </c>
      <c r="AX165" s="12" t="s">
        <v>67</v>
      </c>
      <c r="AY165" s="236" t="s">
        <v>117</v>
      </c>
    </row>
    <row r="166" s="11" customFormat="1">
      <c r="B166" s="215"/>
      <c r="C166" s="216"/>
      <c r="D166" s="217" t="s">
        <v>127</v>
      </c>
      <c r="E166" s="218" t="s">
        <v>1</v>
      </c>
      <c r="F166" s="219" t="s">
        <v>136</v>
      </c>
      <c r="G166" s="216"/>
      <c r="H166" s="220">
        <v>4</v>
      </c>
      <c r="I166" s="221"/>
      <c r="J166" s="216"/>
      <c r="K166" s="216"/>
      <c r="L166" s="222"/>
      <c r="M166" s="223"/>
      <c r="N166" s="224"/>
      <c r="O166" s="224"/>
      <c r="P166" s="224"/>
      <c r="Q166" s="224"/>
      <c r="R166" s="224"/>
      <c r="S166" s="224"/>
      <c r="T166" s="225"/>
      <c r="AT166" s="226" t="s">
        <v>127</v>
      </c>
      <c r="AU166" s="226" t="s">
        <v>77</v>
      </c>
      <c r="AV166" s="11" t="s">
        <v>77</v>
      </c>
      <c r="AW166" s="11" t="s">
        <v>30</v>
      </c>
      <c r="AX166" s="11" t="s">
        <v>75</v>
      </c>
      <c r="AY166" s="226" t="s">
        <v>117</v>
      </c>
    </row>
    <row r="167" s="1" customFormat="1" ht="16.5" customHeight="1">
      <c r="B167" s="36"/>
      <c r="C167" s="203" t="s">
        <v>387</v>
      </c>
      <c r="D167" s="203" t="s">
        <v>120</v>
      </c>
      <c r="E167" s="204" t="s">
        <v>388</v>
      </c>
      <c r="F167" s="205" t="s">
        <v>389</v>
      </c>
      <c r="G167" s="206" t="s">
        <v>385</v>
      </c>
      <c r="H167" s="207">
        <v>4</v>
      </c>
      <c r="I167" s="208"/>
      <c r="J167" s="209">
        <f>ROUND(I167*H167,2)</f>
        <v>0</v>
      </c>
      <c r="K167" s="205" t="s">
        <v>1</v>
      </c>
      <c r="L167" s="41"/>
      <c r="M167" s="210" t="s">
        <v>1</v>
      </c>
      <c r="N167" s="211" t="s">
        <v>38</v>
      </c>
      <c r="O167" s="77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AR167" s="15" t="s">
        <v>136</v>
      </c>
      <c r="AT167" s="15" t="s">
        <v>120</v>
      </c>
      <c r="AU167" s="15" t="s">
        <v>77</v>
      </c>
      <c r="AY167" s="15" t="s">
        <v>117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5" t="s">
        <v>75</v>
      </c>
      <c r="BK167" s="214">
        <f>ROUND(I167*H167,2)</f>
        <v>0</v>
      </c>
      <c r="BL167" s="15" t="s">
        <v>136</v>
      </c>
      <c r="BM167" s="15" t="s">
        <v>390</v>
      </c>
    </row>
    <row r="168" s="12" customFormat="1">
      <c r="B168" s="227"/>
      <c r="C168" s="228"/>
      <c r="D168" s="217" t="s">
        <v>127</v>
      </c>
      <c r="E168" s="229" t="s">
        <v>1</v>
      </c>
      <c r="F168" s="230" t="s">
        <v>285</v>
      </c>
      <c r="G168" s="228"/>
      <c r="H168" s="229" t="s">
        <v>1</v>
      </c>
      <c r="I168" s="231"/>
      <c r="J168" s="228"/>
      <c r="K168" s="228"/>
      <c r="L168" s="232"/>
      <c r="M168" s="233"/>
      <c r="N168" s="234"/>
      <c r="O168" s="234"/>
      <c r="P168" s="234"/>
      <c r="Q168" s="234"/>
      <c r="R168" s="234"/>
      <c r="S168" s="234"/>
      <c r="T168" s="235"/>
      <c r="AT168" s="236" t="s">
        <v>127</v>
      </c>
      <c r="AU168" s="236" t="s">
        <v>77</v>
      </c>
      <c r="AV168" s="12" t="s">
        <v>75</v>
      </c>
      <c r="AW168" s="12" t="s">
        <v>30</v>
      </c>
      <c r="AX168" s="12" t="s">
        <v>67</v>
      </c>
      <c r="AY168" s="236" t="s">
        <v>117</v>
      </c>
    </row>
    <row r="169" s="11" customFormat="1">
      <c r="B169" s="215"/>
      <c r="C169" s="216"/>
      <c r="D169" s="217" t="s">
        <v>127</v>
      </c>
      <c r="E169" s="218" t="s">
        <v>1</v>
      </c>
      <c r="F169" s="219" t="s">
        <v>136</v>
      </c>
      <c r="G169" s="216"/>
      <c r="H169" s="220">
        <v>4</v>
      </c>
      <c r="I169" s="221"/>
      <c r="J169" s="216"/>
      <c r="K169" s="216"/>
      <c r="L169" s="222"/>
      <c r="M169" s="223"/>
      <c r="N169" s="224"/>
      <c r="O169" s="224"/>
      <c r="P169" s="224"/>
      <c r="Q169" s="224"/>
      <c r="R169" s="224"/>
      <c r="S169" s="224"/>
      <c r="T169" s="225"/>
      <c r="AT169" s="226" t="s">
        <v>127</v>
      </c>
      <c r="AU169" s="226" t="s">
        <v>77</v>
      </c>
      <c r="AV169" s="11" t="s">
        <v>77</v>
      </c>
      <c r="AW169" s="11" t="s">
        <v>30</v>
      </c>
      <c r="AX169" s="11" t="s">
        <v>75</v>
      </c>
      <c r="AY169" s="226" t="s">
        <v>117</v>
      </c>
    </row>
    <row r="170" s="1" customFormat="1" ht="16.5" customHeight="1">
      <c r="B170" s="36"/>
      <c r="C170" s="203" t="s">
        <v>391</v>
      </c>
      <c r="D170" s="203" t="s">
        <v>120</v>
      </c>
      <c r="E170" s="204" t="s">
        <v>392</v>
      </c>
      <c r="F170" s="205" t="s">
        <v>393</v>
      </c>
      <c r="G170" s="206" t="s">
        <v>123</v>
      </c>
      <c r="H170" s="207">
        <v>1</v>
      </c>
      <c r="I170" s="208"/>
      <c r="J170" s="209">
        <f>ROUND(I170*H170,2)</f>
        <v>0</v>
      </c>
      <c r="K170" s="205" t="s">
        <v>1</v>
      </c>
      <c r="L170" s="41"/>
      <c r="M170" s="210" t="s">
        <v>1</v>
      </c>
      <c r="N170" s="211" t="s">
        <v>38</v>
      </c>
      <c r="O170" s="77"/>
      <c r="P170" s="212">
        <f>O170*H170</f>
        <v>0</v>
      </c>
      <c r="Q170" s="212">
        <v>0.01</v>
      </c>
      <c r="R170" s="212">
        <f>Q170*H170</f>
        <v>0.01</v>
      </c>
      <c r="S170" s="212">
        <v>0</v>
      </c>
      <c r="T170" s="213">
        <f>S170*H170</f>
        <v>0</v>
      </c>
      <c r="AR170" s="15" t="s">
        <v>136</v>
      </c>
      <c r="AT170" s="15" t="s">
        <v>120</v>
      </c>
      <c r="AU170" s="15" t="s">
        <v>77</v>
      </c>
      <c r="AY170" s="15" t="s">
        <v>117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5" t="s">
        <v>75</v>
      </c>
      <c r="BK170" s="214">
        <f>ROUND(I170*H170,2)</f>
        <v>0</v>
      </c>
      <c r="BL170" s="15" t="s">
        <v>136</v>
      </c>
      <c r="BM170" s="15" t="s">
        <v>394</v>
      </c>
    </row>
    <row r="171" s="12" customFormat="1">
      <c r="B171" s="227"/>
      <c r="C171" s="228"/>
      <c r="D171" s="217" t="s">
        <v>127</v>
      </c>
      <c r="E171" s="229" t="s">
        <v>1</v>
      </c>
      <c r="F171" s="230" t="s">
        <v>395</v>
      </c>
      <c r="G171" s="228"/>
      <c r="H171" s="229" t="s">
        <v>1</v>
      </c>
      <c r="I171" s="231"/>
      <c r="J171" s="228"/>
      <c r="K171" s="228"/>
      <c r="L171" s="232"/>
      <c r="M171" s="233"/>
      <c r="N171" s="234"/>
      <c r="O171" s="234"/>
      <c r="P171" s="234"/>
      <c r="Q171" s="234"/>
      <c r="R171" s="234"/>
      <c r="S171" s="234"/>
      <c r="T171" s="235"/>
      <c r="AT171" s="236" t="s">
        <v>127</v>
      </c>
      <c r="AU171" s="236" t="s">
        <v>77</v>
      </c>
      <c r="AV171" s="12" t="s">
        <v>75</v>
      </c>
      <c r="AW171" s="12" t="s">
        <v>30</v>
      </c>
      <c r="AX171" s="12" t="s">
        <v>67</v>
      </c>
      <c r="AY171" s="236" t="s">
        <v>117</v>
      </c>
    </row>
    <row r="172" s="12" customFormat="1">
      <c r="B172" s="227"/>
      <c r="C172" s="228"/>
      <c r="D172" s="217" t="s">
        <v>127</v>
      </c>
      <c r="E172" s="229" t="s">
        <v>1</v>
      </c>
      <c r="F172" s="230" t="s">
        <v>396</v>
      </c>
      <c r="G172" s="228"/>
      <c r="H172" s="229" t="s">
        <v>1</v>
      </c>
      <c r="I172" s="231"/>
      <c r="J172" s="228"/>
      <c r="K172" s="228"/>
      <c r="L172" s="232"/>
      <c r="M172" s="233"/>
      <c r="N172" s="234"/>
      <c r="O172" s="234"/>
      <c r="P172" s="234"/>
      <c r="Q172" s="234"/>
      <c r="R172" s="234"/>
      <c r="S172" s="234"/>
      <c r="T172" s="235"/>
      <c r="AT172" s="236" t="s">
        <v>127</v>
      </c>
      <c r="AU172" s="236" t="s">
        <v>77</v>
      </c>
      <c r="AV172" s="12" t="s">
        <v>75</v>
      </c>
      <c r="AW172" s="12" t="s">
        <v>30</v>
      </c>
      <c r="AX172" s="12" t="s">
        <v>67</v>
      </c>
      <c r="AY172" s="236" t="s">
        <v>117</v>
      </c>
    </row>
    <row r="173" s="12" customFormat="1">
      <c r="B173" s="227"/>
      <c r="C173" s="228"/>
      <c r="D173" s="217" t="s">
        <v>127</v>
      </c>
      <c r="E173" s="229" t="s">
        <v>1</v>
      </c>
      <c r="F173" s="230" t="s">
        <v>397</v>
      </c>
      <c r="G173" s="228"/>
      <c r="H173" s="229" t="s">
        <v>1</v>
      </c>
      <c r="I173" s="231"/>
      <c r="J173" s="228"/>
      <c r="K173" s="228"/>
      <c r="L173" s="232"/>
      <c r="M173" s="233"/>
      <c r="N173" s="234"/>
      <c r="O173" s="234"/>
      <c r="P173" s="234"/>
      <c r="Q173" s="234"/>
      <c r="R173" s="234"/>
      <c r="S173" s="234"/>
      <c r="T173" s="235"/>
      <c r="AT173" s="236" t="s">
        <v>127</v>
      </c>
      <c r="AU173" s="236" t="s">
        <v>77</v>
      </c>
      <c r="AV173" s="12" t="s">
        <v>75</v>
      </c>
      <c r="AW173" s="12" t="s">
        <v>30</v>
      </c>
      <c r="AX173" s="12" t="s">
        <v>67</v>
      </c>
      <c r="AY173" s="236" t="s">
        <v>117</v>
      </c>
    </row>
    <row r="174" s="12" customFormat="1">
      <c r="B174" s="227"/>
      <c r="C174" s="228"/>
      <c r="D174" s="217" t="s">
        <v>127</v>
      </c>
      <c r="E174" s="229" t="s">
        <v>1</v>
      </c>
      <c r="F174" s="230" t="s">
        <v>398</v>
      </c>
      <c r="G174" s="228"/>
      <c r="H174" s="229" t="s">
        <v>1</v>
      </c>
      <c r="I174" s="231"/>
      <c r="J174" s="228"/>
      <c r="K174" s="228"/>
      <c r="L174" s="232"/>
      <c r="M174" s="233"/>
      <c r="N174" s="234"/>
      <c r="O174" s="234"/>
      <c r="P174" s="234"/>
      <c r="Q174" s="234"/>
      <c r="R174" s="234"/>
      <c r="S174" s="234"/>
      <c r="T174" s="235"/>
      <c r="AT174" s="236" t="s">
        <v>127</v>
      </c>
      <c r="AU174" s="236" t="s">
        <v>77</v>
      </c>
      <c r="AV174" s="12" t="s">
        <v>75</v>
      </c>
      <c r="AW174" s="12" t="s">
        <v>30</v>
      </c>
      <c r="AX174" s="12" t="s">
        <v>67</v>
      </c>
      <c r="AY174" s="236" t="s">
        <v>117</v>
      </c>
    </row>
    <row r="175" s="11" customFormat="1">
      <c r="B175" s="215"/>
      <c r="C175" s="216"/>
      <c r="D175" s="217" t="s">
        <v>127</v>
      </c>
      <c r="E175" s="218" t="s">
        <v>1</v>
      </c>
      <c r="F175" s="219" t="s">
        <v>75</v>
      </c>
      <c r="G175" s="216"/>
      <c r="H175" s="220">
        <v>1</v>
      </c>
      <c r="I175" s="221"/>
      <c r="J175" s="216"/>
      <c r="K175" s="216"/>
      <c r="L175" s="222"/>
      <c r="M175" s="223"/>
      <c r="N175" s="224"/>
      <c r="O175" s="224"/>
      <c r="P175" s="224"/>
      <c r="Q175" s="224"/>
      <c r="R175" s="224"/>
      <c r="S175" s="224"/>
      <c r="T175" s="225"/>
      <c r="AT175" s="226" t="s">
        <v>127</v>
      </c>
      <c r="AU175" s="226" t="s">
        <v>77</v>
      </c>
      <c r="AV175" s="11" t="s">
        <v>77</v>
      </c>
      <c r="AW175" s="11" t="s">
        <v>30</v>
      </c>
      <c r="AX175" s="11" t="s">
        <v>75</v>
      </c>
      <c r="AY175" s="226" t="s">
        <v>117</v>
      </c>
    </row>
    <row r="176" s="1" customFormat="1" ht="16.5" customHeight="1">
      <c r="B176" s="36"/>
      <c r="C176" s="203" t="s">
        <v>399</v>
      </c>
      <c r="D176" s="203" t="s">
        <v>120</v>
      </c>
      <c r="E176" s="204" t="s">
        <v>400</v>
      </c>
      <c r="F176" s="205" t="s">
        <v>401</v>
      </c>
      <c r="G176" s="206" t="s">
        <v>385</v>
      </c>
      <c r="H176" s="207">
        <v>4</v>
      </c>
      <c r="I176" s="208"/>
      <c r="J176" s="209">
        <f>ROUND(I176*H176,2)</f>
        <v>0</v>
      </c>
      <c r="K176" s="205" t="s">
        <v>1</v>
      </c>
      <c r="L176" s="41"/>
      <c r="M176" s="210" t="s">
        <v>1</v>
      </c>
      <c r="N176" s="211" t="s">
        <v>38</v>
      </c>
      <c r="O176" s="77"/>
      <c r="P176" s="212">
        <f>O176*H176</f>
        <v>0</v>
      </c>
      <c r="Q176" s="212">
        <v>0</v>
      </c>
      <c r="R176" s="212">
        <f>Q176*H176</f>
        <v>0</v>
      </c>
      <c r="S176" s="212">
        <v>0</v>
      </c>
      <c r="T176" s="213">
        <f>S176*H176</f>
        <v>0</v>
      </c>
      <c r="AR176" s="15" t="s">
        <v>136</v>
      </c>
      <c r="AT176" s="15" t="s">
        <v>120</v>
      </c>
      <c r="AU176" s="15" t="s">
        <v>77</v>
      </c>
      <c r="AY176" s="15" t="s">
        <v>117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5" t="s">
        <v>75</v>
      </c>
      <c r="BK176" s="214">
        <f>ROUND(I176*H176,2)</f>
        <v>0</v>
      </c>
      <c r="BL176" s="15" t="s">
        <v>136</v>
      </c>
      <c r="BM176" s="15" t="s">
        <v>402</v>
      </c>
    </row>
    <row r="177" s="12" customFormat="1">
      <c r="B177" s="227"/>
      <c r="C177" s="228"/>
      <c r="D177" s="217" t="s">
        <v>127</v>
      </c>
      <c r="E177" s="229" t="s">
        <v>1</v>
      </c>
      <c r="F177" s="230" t="s">
        <v>403</v>
      </c>
      <c r="G177" s="228"/>
      <c r="H177" s="229" t="s">
        <v>1</v>
      </c>
      <c r="I177" s="231"/>
      <c r="J177" s="228"/>
      <c r="K177" s="228"/>
      <c r="L177" s="232"/>
      <c r="M177" s="233"/>
      <c r="N177" s="234"/>
      <c r="O177" s="234"/>
      <c r="P177" s="234"/>
      <c r="Q177" s="234"/>
      <c r="R177" s="234"/>
      <c r="S177" s="234"/>
      <c r="T177" s="235"/>
      <c r="AT177" s="236" t="s">
        <v>127</v>
      </c>
      <c r="AU177" s="236" t="s">
        <v>77</v>
      </c>
      <c r="AV177" s="12" t="s">
        <v>75</v>
      </c>
      <c r="AW177" s="12" t="s">
        <v>30</v>
      </c>
      <c r="AX177" s="12" t="s">
        <v>67</v>
      </c>
      <c r="AY177" s="236" t="s">
        <v>117</v>
      </c>
    </row>
    <row r="178" s="12" customFormat="1">
      <c r="B178" s="227"/>
      <c r="C178" s="228"/>
      <c r="D178" s="217" t="s">
        <v>127</v>
      </c>
      <c r="E178" s="229" t="s">
        <v>1</v>
      </c>
      <c r="F178" s="230" t="s">
        <v>404</v>
      </c>
      <c r="G178" s="228"/>
      <c r="H178" s="229" t="s">
        <v>1</v>
      </c>
      <c r="I178" s="231"/>
      <c r="J178" s="228"/>
      <c r="K178" s="228"/>
      <c r="L178" s="232"/>
      <c r="M178" s="233"/>
      <c r="N178" s="234"/>
      <c r="O178" s="234"/>
      <c r="P178" s="234"/>
      <c r="Q178" s="234"/>
      <c r="R178" s="234"/>
      <c r="S178" s="234"/>
      <c r="T178" s="235"/>
      <c r="AT178" s="236" t="s">
        <v>127</v>
      </c>
      <c r="AU178" s="236" t="s">
        <v>77</v>
      </c>
      <c r="AV178" s="12" t="s">
        <v>75</v>
      </c>
      <c r="AW178" s="12" t="s">
        <v>30</v>
      </c>
      <c r="AX178" s="12" t="s">
        <v>67</v>
      </c>
      <c r="AY178" s="236" t="s">
        <v>117</v>
      </c>
    </row>
    <row r="179" s="12" customFormat="1">
      <c r="B179" s="227"/>
      <c r="C179" s="228"/>
      <c r="D179" s="217" t="s">
        <v>127</v>
      </c>
      <c r="E179" s="229" t="s">
        <v>1</v>
      </c>
      <c r="F179" s="230" t="s">
        <v>405</v>
      </c>
      <c r="G179" s="228"/>
      <c r="H179" s="229" t="s">
        <v>1</v>
      </c>
      <c r="I179" s="231"/>
      <c r="J179" s="228"/>
      <c r="K179" s="228"/>
      <c r="L179" s="232"/>
      <c r="M179" s="233"/>
      <c r="N179" s="234"/>
      <c r="O179" s="234"/>
      <c r="P179" s="234"/>
      <c r="Q179" s="234"/>
      <c r="R179" s="234"/>
      <c r="S179" s="234"/>
      <c r="T179" s="235"/>
      <c r="AT179" s="236" t="s">
        <v>127</v>
      </c>
      <c r="AU179" s="236" t="s">
        <v>77</v>
      </c>
      <c r="AV179" s="12" t="s">
        <v>75</v>
      </c>
      <c r="AW179" s="12" t="s">
        <v>30</v>
      </c>
      <c r="AX179" s="12" t="s">
        <v>67</v>
      </c>
      <c r="AY179" s="236" t="s">
        <v>117</v>
      </c>
    </row>
    <row r="180" s="12" customFormat="1">
      <c r="B180" s="227"/>
      <c r="C180" s="228"/>
      <c r="D180" s="217" t="s">
        <v>127</v>
      </c>
      <c r="E180" s="229" t="s">
        <v>1</v>
      </c>
      <c r="F180" s="230" t="s">
        <v>406</v>
      </c>
      <c r="G180" s="228"/>
      <c r="H180" s="229" t="s">
        <v>1</v>
      </c>
      <c r="I180" s="231"/>
      <c r="J180" s="228"/>
      <c r="K180" s="228"/>
      <c r="L180" s="232"/>
      <c r="M180" s="233"/>
      <c r="N180" s="234"/>
      <c r="O180" s="234"/>
      <c r="P180" s="234"/>
      <c r="Q180" s="234"/>
      <c r="R180" s="234"/>
      <c r="S180" s="234"/>
      <c r="T180" s="235"/>
      <c r="AT180" s="236" t="s">
        <v>127</v>
      </c>
      <c r="AU180" s="236" t="s">
        <v>77</v>
      </c>
      <c r="AV180" s="12" t="s">
        <v>75</v>
      </c>
      <c r="AW180" s="12" t="s">
        <v>30</v>
      </c>
      <c r="AX180" s="12" t="s">
        <v>67</v>
      </c>
      <c r="AY180" s="236" t="s">
        <v>117</v>
      </c>
    </row>
    <row r="181" s="12" customFormat="1">
      <c r="B181" s="227"/>
      <c r="C181" s="228"/>
      <c r="D181" s="217" t="s">
        <v>127</v>
      </c>
      <c r="E181" s="229" t="s">
        <v>1</v>
      </c>
      <c r="F181" s="230" t="s">
        <v>407</v>
      </c>
      <c r="G181" s="228"/>
      <c r="H181" s="229" t="s">
        <v>1</v>
      </c>
      <c r="I181" s="231"/>
      <c r="J181" s="228"/>
      <c r="K181" s="228"/>
      <c r="L181" s="232"/>
      <c r="M181" s="233"/>
      <c r="N181" s="234"/>
      <c r="O181" s="234"/>
      <c r="P181" s="234"/>
      <c r="Q181" s="234"/>
      <c r="R181" s="234"/>
      <c r="S181" s="234"/>
      <c r="T181" s="235"/>
      <c r="AT181" s="236" t="s">
        <v>127</v>
      </c>
      <c r="AU181" s="236" t="s">
        <v>77</v>
      </c>
      <c r="AV181" s="12" t="s">
        <v>75</v>
      </c>
      <c r="AW181" s="12" t="s">
        <v>30</v>
      </c>
      <c r="AX181" s="12" t="s">
        <v>67</v>
      </c>
      <c r="AY181" s="236" t="s">
        <v>117</v>
      </c>
    </row>
    <row r="182" s="11" customFormat="1">
      <c r="B182" s="215"/>
      <c r="C182" s="216"/>
      <c r="D182" s="217" t="s">
        <v>127</v>
      </c>
      <c r="E182" s="218" t="s">
        <v>1</v>
      </c>
      <c r="F182" s="219" t="s">
        <v>136</v>
      </c>
      <c r="G182" s="216"/>
      <c r="H182" s="220">
        <v>4</v>
      </c>
      <c r="I182" s="221"/>
      <c r="J182" s="216"/>
      <c r="K182" s="216"/>
      <c r="L182" s="222"/>
      <c r="M182" s="223"/>
      <c r="N182" s="224"/>
      <c r="O182" s="224"/>
      <c r="P182" s="224"/>
      <c r="Q182" s="224"/>
      <c r="R182" s="224"/>
      <c r="S182" s="224"/>
      <c r="T182" s="225"/>
      <c r="AT182" s="226" t="s">
        <v>127</v>
      </c>
      <c r="AU182" s="226" t="s">
        <v>77</v>
      </c>
      <c r="AV182" s="11" t="s">
        <v>77</v>
      </c>
      <c r="AW182" s="11" t="s">
        <v>30</v>
      </c>
      <c r="AX182" s="11" t="s">
        <v>75</v>
      </c>
      <c r="AY182" s="226" t="s">
        <v>117</v>
      </c>
    </row>
    <row r="183" s="10" customFormat="1" ht="22.8" customHeight="1">
      <c r="B183" s="187"/>
      <c r="C183" s="188"/>
      <c r="D183" s="189" t="s">
        <v>66</v>
      </c>
      <c r="E183" s="201" t="s">
        <v>77</v>
      </c>
      <c r="F183" s="201" t="s">
        <v>408</v>
      </c>
      <c r="G183" s="188"/>
      <c r="H183" s="188"/>
      <c r="I183" s="191"/>
      <c r="J183" s="202">
        <f>BK183</f>
        <v>0</v>
      </c>
      <c r="K183" s="188"/>
      <c r="L183" s="193"/>
      <c r="M183" s="194"/>
      <c r="N183" s="195"/>
      <c r="O183" s="195"/>
      <c r="P183" s="196">
        <f>SUM(P184:P191)</f>
        <v>0</v>
      </c>
      <c r="Q183" s="195"/>
      <c r="R183" s="196">
        <f>SUM(R184:R191)</f>
        <v>254.47642000000002</v>
      </c>
      <c r="S183" s="195"/>
      <c r="T183" s="197">
        <f>SUM(T184:T191)</f>
        <v>0</v>
      </c>
      <c r="AR183" s="198" t="s">
        <v>75</v>
      </c>
      <c r="AT183" s="199" t="s">
        <v>66</v>
      </c>
      <c r="AU183" s="199" t="s">
        <v>75</v>
      </c>
      <c r="AY183" s="198" t="s">
        <v>117</v>
      </c>
      <c r="BK183" s="200">
        <f>SUM(BK184:BK191)</f>
        <v>0</v>
      </c>
    </row>
    <row r="184" s="1" customFormat="1" ht="16.5" customHeight="1">
      <c r="B184" s="36"/>
      <c r="C184" s="203" t="s">
        <v>409</v>
      </c>
      <c r="D184" s="203" t="s">
        <v>120</v>
      </c>
      <c r="E184" s="204" t="s">
        <v>410</v>
      </c>
      <c r="F184" s="205" t="s">
        <v>411</v>
      </c>
      <c r="G184" s="206" t="s">
        <v>283</v>
      </c>
      <c r="H184" s="207">
        <v>105.59999999999999</v>
      </c>
      <c r="I184" s="208"/>
      <c r="J184" s="209">
        <f>ROUND(I184*H184,2)</f>
        <v>0</v>
      </c>
      <c r="K184" s="205" t="s">
        <v>124</v>
      </c>
      <c r="L184" s="41"/>
      <c r="M184" s="210" t="s">
        <v>1</v>
      </c>
      <c r="N184" s="211" t="s">
        <v>38</v>
      </c>
      <c r="O184" s="77"/>
      <c r="P184" s="212">
        <f>O184*H184</f>
        <v>0</v>
      </c>
      <c r="Q184" s="212">
        <v>2.1600000000000001</v>
      </c>
      <c r="R184" s="212">
        <f>Q184*H184</f>
        <v>228.096</v>
      </c>
      <c r="S184" s="212">
        <v>0</v>
      </c>
      <c r="T184" s="213">
        <f>S184*H184</f>
        <v>0</v>
      </c>
      <c r="AR184" s="15" t="s">
        <v>136</v>
      </c>
      <c r="AT184" s="15" t="s">
        <v>120</v>
      </c>
      <c r="AU184" s="15" t="s">
        <v>77</v>
      </c>
      <c r="AY184" s="15" t="s">
        <v>117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5" t="s">
        <v>75</v>
      </c>
      <c r="BK184" s="214">
        <f>ROUND(I184*H184,2)</f>
        <v>0</v>
      </c>
      <c r="BL184" s="15" t="s">
        <v>136</v>
      </c>
      <c r="BM184" s="15" t="s">
        <v>412</v>
      </c>
    </row>
    <row r="185" s="12" customFormat="1">
      <c r="B185" s="227"/>
      <c r="C185" s="228"/>
      <c r="D185" s="217" t="s">
        <v>127</v>
      </c>
      <c r="E185" s="229" t="s">
        <v>1</v>
      </c>
      <c r="F185" s="230" t="s">
        <v>285</v>
      </c>
      <c r="G185" s="228"/>
      <c r="H185" s="229" t="s">
        <v>1</v>
      </c>
      <c r="I185" s="231"/>
      <c r="J185" s="228"/>
      <c r="K185" s="228"/>
      <c r="L185" s="232"/>
      <c r="M185" s="233"/>
      <c r="N185" s="234"/>
      <c r="O185" s="234"/>
      <c r="P185" s="234"/>
      <c r="Q185" s="234"/>
      <c r="R185" s="234"/>
      <c r="S185" s="234"/>
      <c r="T185" s="235"/>
      <c r="AT185" s="236" t="s">
        <v>127</v>
      </c>
      <c r="AU185" s="236" t="s">
        <v>77</v>
      </c>
      <c r="AV185" s="12" t="s">
        <v>75</v>
      </c>
      <c r="AW185" s="12" t="s">
        <v>30</v>
      </c>
      <c r="AX185" s="12" t="s">
        <v>67</v>
      </c>
      <c r="AY185" s="236" t="s">
        <v>117</v>
      </c>
    </row>
    <row r="186" s="11" customFormat="1">
      <c r="B186" s="215"/>
      <c r="C186" s="216"/>
      <c r="D186" s="217" t="s">
        <v>127</v>
      </c>
      <c r="E186" s="218" t="s">
        <v>1</v>
      </c>
      <c r="F186" s="219" t="s">
        <v>413</v>
      </c>
      <c r="G186" s="216"/>
      <c r="H186" s="220">
        <v>105.59999999999999</v>
      </c>
      <c r="I186" s="221"/>
      <c r="J186" s="216"/>
      <c r="K186" s="216"/>
      <c r="L186" s="222"/>
      <c r="M186" s="223"/>
      <c r="N186" s="224"/>
      <c r="O186" s="224"/>
      <c r="P186" s="224"/>
      <c r="Q186" s="224"/>
      <c r="R186" s="224"/>
      <c r="S186" s="224"/>
      <c r="T186" s="225"/>
      <c r="AT186" s="226" t="s">
        <v>127</v>
      </c>
      <c r="AU186" s="226" t="s">
        <v>77</v>
      </c>
      <c r="AV186" s="11" t="s">
        <v>77</v>
      </c>
      <c r="AW186" s="11" t="s">
        <v>30</v>
      </c>
      <c r="AX186" s="11" t="s">
        <v>75</v>
      </c>
      <c r="AY186" s="226" t="s">
        <v>117</v>
      </c>
    </row>
    <row r="187" s="1" customFormat="1" ht="16.5" customHeight="1">
      <c r="B187" s="36"/>
      <c r="C187" s="203" t="s">
        <v>414</v>
      </c>
      <c r="D187" s="203" t="s">
        <v>120</v>
      </c>
      <c r="E187" s="204" t="s">
        <v>415</v>
      </c>
      <c r="F187" s="205" t="s">
        <v>416</v>
      </c>
      <c r="G187" s="206" t="s">
        <v>283</v>
      </c>
      <c r="H187" s="207">
        <v>9.9100000000000001</v>
      </c>
      <c r="I187" s="208"/>
      <c r="J187" s="209">
        <f>ROUND(I187*H187,2)</f>
        <v>0</v>
      </c>
      <c r="K187" s="205" t="s">
        <v>124</v>
      </c>
      <c r="L187" s="41"/>
      <c r="M187" s="210" t="s">
        <v>1</v>
      </c>
      <c r="N187" s="211" t="s">
        <v>38</v>
      </c>
      <c r="O187" s="77"/>
      <c r="P187" s="212">
        <f>O187*H187</f>
        <v>0</v>
      </c>
      <c r="Q187" s="212">
        <v>2.6619999999999999</v>
      </c>
      <c r="R187" s="212">
        <f>Q187*H187</f>
        <v>26.380420000000001</v>
      </c>
      <c r="S187" s="212">
        <v>0</v>
      </c>
      <c r="T187" s="213">
        <f>S187*H187</f>
        <v>0</v>
      </c>
      <c r="AR187" s="15" t="s">
        <v>136</v>
      </c>
      <c r="AT187" s="15" t="s">
        <v>120</v>
      </c>
      <c r="AU187" s="15" t="s">
        <v>77</v>
      </c>
      <c r="AY187" s="15" t="s">
        <v>117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5" t="s">
        <v>75</v>
      </c>
      <c r="BK187" s="214">
        <f>ROUND(I187*H187,2)</f>
        <v>0</v>
      </c>
      <c r="BL187" s="15" t="s">
        <v>136</v>
      </c>
      <c r="BM187" s="15" t="s">
        <v>417</v>
      </c>
    </row>
    <row r="188" s="12" customFormat="1">
      <c r="B188" s="227"/>
      <c r="C188" s="228"/>
      <c r="D188" s="217" t="s">
        <v>127</v>
      </c>
      <c r="E188" s="229" t="s">
        <v>1</v>
      </c>
      <c r="F188" s="230" t="s">
        <v>285</v>
      </c>
      <c r="G188" s="228"/>
      <c r="H188" s="229" t="s">
        <v>1</v>
      </c>
      <c r="I188" s="231"/>
      <c r="J188" s="228"/>
      <c r="K188" s="228"/>
      <c r="L188" s="232"/>
      <c r="M188" s="233"/>
      <c r="N188" s="234"/>
      <c r="O188" s="234"/>
      <c r="P188" s="234"/>
      <c r="Q188" s="234"/>
      <c r="R188" s="234"/>
      <c r="S188" s="234"/>
      <c r="T188" s="235"/>
      <c r="AT188" s="236" t="s">
        <v>127</v>
      </c>
      <c r="AU188" s="236" t="s">
        <v>77</v>
      </c>
      <c r="AV188" s="12" t="s">
        <v>75</v>
      </c>
      <c r="AW188" s="12" t="s">
        <v>30</v>
      </c>
      <c r="AX188" s="12" t="s">
        <v>67</v>
      </c>
      <c r="AY188" s="236" t="s">
        <v>117</v>
      </c>
    </row>
    <row r="189" s="11" customFormat="1">
      <c r="B189" s="215"/>
      <c r="C189" s="216"/>
      <c r="D189" s="217" t="s">
        <v>127</v>
      </c>
      <c r="E189" s="218" t="s">
        <v>1</v>
      </c>
      <c r="F189" s="219" t="s">
        <v>418</v>
      </c>
      <c r="G189" s="216"/>
      <c r="H189" s="220">
        <v>9.9100000000000001</v>
      </c>
      <c r="I189" s="221"/>
      <c r="J189" s="216"/>
      <c r="K189" s="216"/>
      <c r="L189" s="222"/>
      <c r="M189" s="223"/>
      <c r="N189" s="224"/>
      <c r="O189" s="224"/>
      <c r="P189" s="224"/>
      <c r="Q189" s="224"/>
      <c r="R189" s="224"/>
      <c r="S189" s="224"/>
      <c r="T189" s="225"/>
      <c r="AT189" s="226" t="s">
        <v>127</v>
      </c>
      <c r="AU189" s="226" t="s">
        <v>77</v>
      </c>
      <c r="AV189" s="11" t="s">
        <v>77</v>
      </c>
      <c r="AW189" s="11" t="s">
        <v>30</v>
      </c>
      <c r="AX189" s="11" t="s">
        <v>75</v>
      </c>
      <c r="AY189" s="226" t="s">
        <v>117</v>
      </c>
    </row>
    <row r="190" s="1" customFormat="1" ht="16.5" customHeight="1">
      <c r="B190" s="36"/>
      <c r="C190" s="203" t="s">
        <v>419</v>
      </c>
      <c r="D190" s="203" t="s">
        <v>120</v>
      </c>
      <c r="E190" s="204" t="s">
        <v>420</v>
      </c>
      <c r="F190" s="205" t="s">
        <v>421</v>
      </c>
      <c r="G190" s="206" t="s">
        <v>283</v>
      </c>
      <c r="H190" s="207">
        <v>9.9100000000000001</v>
      </c>
      <c r="I190" s="208"/>
      <c r="J190" s="209">
        <f>ROUND(I190*H190,2)</f>
        <v>0</v>
      </c>
      <c r="K190" s="205" t="s">
        <v>124</v>
      </c>
      <c r="L190" s="41"/>
      <c r="M190" s="210" t="s">
        <v>1</v>
      </c>
      <c r="N190" s="211" t="s">
        <v>38</v>
      </c>
      <c r="O190" s="77"/>
      <c r="P190" s="212">
        <f>O190*H190</f>
        <v>0</v>
      </c>
      <c r="Q190" s="212">
        <v>0</v>
      </c>
      <c r="R190" s="212">
        <f>Q190*H190</f>
        <v>0</v>
      </c>
      <c r="S190" s="212">
        <v>0</v>
      </c>
      <c r="T190" s="213">
        <f>S190*H190</f>
        <v>0</v>
      </c>
      <c r="AR190" s="15" t="s">
        <v>136</v>
      </c>
      <c r="AT190" s="15" t="s">
        <v>120</v>
      </c>
      <c r="AU190" s="15" t="s">
        <v>77</v>
      </c>
      <c r="AY190" s="15" t="s">
        <v>117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5" t="s">
        <v>75</v>
      </c>
      <c r="BK190" s="214">
        <f>ROUND(I190*H190,2)</f>
        <v>0</v>
      </c>
      <c r="BL190" s="15" t="s">
        <v>136</v>
      </c>
      <c r="BM190" s="15" t="s">
        <v>422</v>
      </c>
    </row>
    <row r="191" s="11" customFormat="1">
      <c r="B191" s="215"/>
      <c r="C191" s="216"/>
      <c r="D191" s="217" t="s">
        <v>127</v>
      </c>
      <c r="E191" s="218" t="s">
        <v>1</v>
      </c>
      <c r="F191" s="219" t="s">
        <v>423</v>
      </c>
      <c r="G191" s="216"/>
      <c r="H191" s="220">
        <v>9.9100000000000001</v>
      </c>
      <c r="I191" s="221"/>
      <c r="J191" s="216"/>
      <c r="K191" s="216"/>
      <c r="L191" s="222"/>
      <c r="M191" s="223"/>
      <c r="N191" s="224"/>
      <c r="O191" s="224"/>
      <c r="P191" s="224"/>
      <c r="Q191" s="224"/>
      <c r="R191" s="224"/>
      <c r="S191" s="224"/>
      <c r="T191" s="225"/>
      <c r="AT191" s="226" t="s">
        <v>127</v>
      </c>
      <c r="AU191" s="226" t="s">
        <v>77</v>
      </c>
      <c r="AV191" s="11" t="s">
        <v>77</v>
      </c>
      <c r="AW191" s="11" t="s">
        <v>30</v>
      </c>
      <c r="AX191" s="11" t="s">
        <v>75</v>
      </c>
      <c r="AY191" s="226" t="s">
        <v>117</v>
      </c>
    </row>
    <row r="192" s="10" customFormat="1" ht="22.8" customHeight="1">
      <c r="B192" s="187"/>
      <c r="C192" s="188"/>
      <c r="D192" s="189" t="s">
        <v>66</v>
      </c>
      <c r="E192" s="201" t="s">
        <v>132</v>
      </c>
      <c r="F192" s="201" t="s">
        <v>424</v>
      </c>
      <c r="G192" s="188"/>
      <c r="H192" s="188"/>
      <c r="I192" s="191"/>
      <c r="J192" s="202">
        <f>BK192</f>
        <v>0</v>
      </c>
      <c r="K192" s="188"/>
      <c r="L192" s="193"/>
      <c r="M192" s="194"/>
      <c r="N192" s="195"/>
      <c r="O192" s="195"/>
      <c r="P192" s="196">
        <f>SUM(P193:P218)</f>
        <v>0</v>
      </c>
      <c r="Q192" s="195"/>
      <c r="R192" s="196">
        <f>SUM(R193:R218)</f>
        <v>75.138599360000001</v>
      </c>
      <c r="S192" s="195"/>
      <c r="T192" s="197">
        <f>SUM(T193:T218)</f>
        <v>0</v>
      </c>
      <c r="AR192" s="198" t="s">
        <v>75</v>
      </c>
      <c r="AT192" s="199" t="s">
        <v>66</v>
      </c>
      <c r="AU192" s="199" t="s">
        <v>75</v>
      </c>
      <c r="AY192" s="198" t="s">
        <v>117</v>
      </c>
      <c r="BK192" s="200">
        <f>SUM(BK193:BK218)</f>
        <v>0</v>
      </c>
    </row>
    <row r="193" s="1" customFormat="1" ht="33.75" customHeight="1">
      <c r="B193" s="36"/>
      <c r="C193" s="203" t="s">
        <v>425</v>
      </c>
      <c r="D193" s="203" t="s">
        <v>120</v>
      </c>
      <c r="E193" s="204" t="s">
        <v>426</v>
      </c>
      <c r="F193" s="205" t="s">
        <v>427</v>
      </c>
      <c r="G193" s="206" t="s">
        <v>283</v>
      </c>
      <c r="H193" s="207">
        <v>23.675999999999998</v>
      </c>
      <c r="I193" s="208"/>
      <c r="J193" s="209">
        <f>ROUND(I193*H193,2)</f>
        <v>0</v>
      </c>
      <c r="K193" s="205" t="s">
        <v>124</v>
      </c>
      <c r="L193" s="41"/>
      <c r="M193" s="210" t="s">
        <v>1</v>
      </c>
      <c r="N193" s="211" t="s">
        <v>38</v>
      </c>
      <c r="O193" s="77"/>
      <c r="P193" s="212">
        <f>O193*H193</f>
        <v>0</v>
      </c>
      <c r="Q193" s="212">
        <v>2.8801600000000001</v>
      </c>
      <c r="R193" s="212">
        <f>Q193*H193</f>
        <v>68.190668160000001</v>
      </c>
      <c r="S193" s="212">
        <v>0</v>
      </c>
      <c r="T193" s="213">
        <f>S193*H193</f>
        <v>0</v>
      </c>
      <c r="AR193" s="15" t="s">
        <v>136</v>
      </c>
      <c r="AT193" s="15" t="s">
        <v>120</v>
      </c>
      <c r="AU193" s="15" t="s">
        <v>77</v>
      </c>
      <c r="AY193" s="15" t="s">
        <v>117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5" t="s">
        <v>75</v>
      </c>
      <c r="BK193" s="214">
        <f>ROUND(I193*H193,2)</f>
        <v>0</v>
      </c>
      <c r="BL193" s="15" t="s">
        <v>136</v>
      </c>
      <c r="BM193" s="15" t="s">
        <v>428</v>
      </c>
    </row>
    <row r="194" s="12" customFormat="1">
      <c r="B194" s="227"/>
      <c r="C194" s="228"/>
      <c r="D194" s="217" t="s">
        <v>127</v>
      </c>
      <c r="E194" s="229" t="s">
        <v>1</v>
      </c>
      <c r="F194" s="230" t="s">
        <v>285</v>
      </c>
      <c r="G194" s="228"/>
      <c r="H194" s="229" t="s">
        <v>1</v>
      </c>
      <c r="I194" s="231"/>
      <c r="J194" s="228"/>
      <c r="K194" s="228"/>
      <c r="L194" s="232"/>
      <c r="M194" s="233"/>
      <c r="N194" s="234"/>
      <c r="O194" s="234"/>
      <c r="P194" s="234"/>
      <c r="Q194" s="234"/>
      <c r="R194" s="234"/>
      <c r="S194" s="234"/>
      <c r="T194" s="235"/>
      <c r="AT194" s="236" t="s">
        <v>127</v>
      </c>
      <c r="AU194" s="236" t="s">
        <v>77</v>
      </c>
      <c r="AV194" s="12" t="s">
        <v>75</v>
      </c>
      <c r="AW194" s="12" t="s">
        <v>30</v>
      </c>
      <c r="AX194" s="12" t="s">
        <v>67</v>
      </c>
      <c r="AY194" s="236" t="s">
        <v>117</v>
      </c>
    </row>
    <row r="195" s="11" customFormat="1">
      <c r="B195" s="215"/>
      <c r="C195" s="216"/>
      <c r="D195" s="217" t="s">
        <v>127</v>
      </c>
      <c r="E195" s="218" t="s">
        <v>1</v>
      </c>
      <c r="F195" s="219" t="s">
        <v>429</v>
      </c>
      <c r="G195" s="216"/>
      <c r="H195" s="220">
        <v>23.675999999999998</v>
      </c>
      <c r="I195" s="221"/>
      <c r="J195" s="216"/>
      <c r="K195" s="216"/>
      <c r="L195" s="222"/>
      <c r="M195" s="223"/>
      <c r="N195" s="224"/>
      <c r="O195" s="224"/>
      <c r="P195" s="224"/>
      <c r="Q195" s="224"/>
      <c r="R195" s="224"/>
      <c r="S195" s="224"/>
      <c r="T195" s="225"/>
      <c r="AT195" s="226" t="s">
        <v>127</v>
      </c>
      <c r="AU195" s="226" t="s">
        <v>77</v>
      </c>
      <c r="AV195" s="11" t="s">
        <v>77</v>
      </c>
      <c r="AW195" s="11" t="s">
        <v>30</v>
      </c>
      <c r="AX195" s="11" t="s">
        <v>75</v>
      </c>
      <c r="AY195" s="226" t="s">
        <v>117</v>
      </c>
    </row>
    <row r="196" s="1" customFormat="1" ht="33.75" customHeight="1">
      <c r="B196" s="36"/>
      <c r="C196" s="203" t="s">
        <v>430</v>
      </c>
      <c r="D196" s="203" t="s">
        <v>120</v>
      </c>
      <c r="E196" s="204" t="s">
        <v>431</v>
      </c>
      <c r="F196" s="205" t="s">
        <v>432</v>
      </c>
      <c r="G196" s="206" t="s">
        <v>283</v>
      </c>
      <c r="H196" s="207">
        <v>9.5500000000000007</v>
      </c>
      <c r="I196" s="208"/>
      <c r="J196" s="209">
        <f>ROUND(I196*H196,2)</f>
        <v>0</v>
      </c>
      <c r="K196" s="205" t="s">
        <v>124</v>
      </c>
      <c r="L196" s="41"/>
      <c r="M196" s="210" t="s">
        <v>1</v>
      </c>
      <c r="N196" s="211" t="s">
        <v>38</v>
      </c>
      <c r="O196" s="77"/>
      <c r="P196" s="212">
        <f>O196*H196</f>
        <v>0</v>
      </c>
      <c r="Q196" s="212">
        <v>0</v>
      </c>
      <c r="R196" s="212">
        <f>Q196*H196</f>
        <v>0</v>
      </c>
      <c r="S196" s="212">
        <v>0</v>
      </c>
      <c r="T196" s="213">
        <f>S196*H196</f>
        <v>0</v>
      </c>
      <c r="AR196" s="15" t="s">
        <v>136</v>
      </c>
      <c r="AT196" s="15" t="s">
        <v>120</v>
      </c>
      <c r="AU196" s="15" t="s">
        <v>77</v>
      </c>
      <c r="AY196" s="15" t="s">
        <v>117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5" t="s">
        <v>75</v>
      </c>
      <c r="BK196" s="214">
        <f>ROUND(I196*H196,2)</f>
        <v>0</v>
      </c>
      <c r="BL196" s="15" t="s">
        <v>136</v>
      </c>
      <c r="BM196" s="15" t="s">
        <v>433</v>
      </c>
    </row>
    <row r="197" s="12" customFormat="1">
      <c r="B197" s="227"/>
      <c r="C197" s="228"/>
      <c r="D197" s="217" t="s">
        <v>127</v>
      </c>
      <c r="E197" s="229" t="s">
        <v>1</v>
      </c>
      <c r="F197" s="230" t="s">
        <v>285</v>
      </c>
      <c r="G197" s="228"/>
      <c r="H197" s="229" t="s">
        <v>1</v>
      </c>
      <c r="I197" s="231"/>
      <c r="J197" s="228"/>
      <c r="K197" s="228"/>
      <c r="L197" s="232"/>
      <c r="M197" s="233"/>
      <c r="N197" s="234"/>
      <c r="O197" s="234"/>
      <c r="P197" s="234"/>
      <c r="Q197" s="234"/>
      <c r="R197" s="234"/>
      <c r="S197" s="234"/>
      <c r="T197" s="235"/>
      <c r="AT197" s="236" t="s">
        <v>127</v>
      </c>
      <c r="AU197" s="236" t="s">
        <v>77</v>
      </c>
      <c r="AV197" s="12" t="s">
        <v>75</v>
      </c>
      <c r="AW197" s="12" t="s">
        <v>30</v>
      </c>
      <c r="AX197" s="12" t="s">
        <v>67</v>
      </c>
      <c r="AY197" s="236" t="s">
        <v>117</v>
      </c>
    </row>
    <row r="198" s="11" customFormat="1">
      <c r="B198" s="215"/>
      <c r="C198" s="216"/>
      <c r="D198" s="217" t="s">
        <v>127</v>
      </c>
      <c r="E198" s="218" t="s">
        <v>1</v>
      </c>
      <c r="F198" s="219" t="s">
        <v>434</v>
      </c>
      <c r="G198" s="216"/>
      <c r="H198" s="220">
        <v>1.03</v>
      </c>
      <c r="I198" s="221"/>
      <c r="J198" s="216"/>
      <c r="K198" s="216"/>
      <c r="L198" s="222"/>
      <c r="M198" s="223"/>
      <c r="N198" s="224"/>
      <c r="O198" s="224"/>
      <c r="P198" s="224"/>
      <c r="Q198" s="224"/>
      <c r="R198" s="224"/>
      <c r="S198" s="224"/>
      <c r="T198" s="225"/>
      <c r="AT198" s="226" t="s">
        <v>127</v>
      </c>
      <c r="AU198" s="226" t="s">
        <v>77</v>
      </c>
      <c r="AV198" s="11" t="s">
        <v>77</v>
      </c>
      <c r="AW198" s="11" t="s">
        <v>30</v>
      </c>
      <c r="AX198" s="11" t="s">
        <v>67</v>
      </c>
      <c r="AY198" s="226" t="s">
        <v>117</v>
      </c>
    </row>
    <row r="199" s="11" customFormat="1">
      <c r="B199" s="215"/>
      <c r="C199" s="216"/>
      <c r="D199" s="217" t="s">
        <v>127</v>
      </c>
      <c r="E199" s="218" t="s">
        <v>1</v>
      </c>
      <c r="F199" s="219" t="s">
        <v>435</v>
      </c>
      <c r="G199" s="216"/>
      <c r="H199" s="220">
        <v>8.5199999999999996</v>
      </c>
      <c r="I199" s="221"/>
      <c r="J199" s="216"/>
      <c r="K199" s="216"/>
      <c r="L199" s="222"/>
      <c r="M199" s="223"/>
      <c r="N199" s="224"/>
      <c r="O199" s="224"/>
      <c r="P199" s="224"/>
      <c r="Q199" s="224"/>
      <c r="R199" s="224"/>
      <c r="S199" s="224"/>
      <c r="T199" s="225"/>
      <c r="AT199" s="226" t="s">
        <v>127</v>
      </c>
      <c r="AU199" s="226" t="s">
        <v>77</v>
      </c>
      <c r="AV199" s="11" t="s">
        <v>77</v>
      </c>
      <c r="AW199" s="11" t="s">
        <v>30</v>
      </c>
      <c r="AX199" s="11" t="s">
        <v>67</v>
      </c>
      <c r="AY199" s="226" t="s">
        <v>117</v>
      </c>
    </row>
    <row r="200" s="13" customFormat="1">
      <c r="B200" s="241"/>
      <c r="C200" s="242"/>
      <c r="D200" s="217" t="s">
        <v>127</v>
      </c>
      <c r="E200" s="243" t="s">
        <v>1</v>
      </c>
      <c r="F200" s="244" t="s">
        <v>292</v>
      </c>
      <c r="G200" s="242"/>
      <c r="H200" s="245">
        <v>9.5500000000000007</v>
      </c>
      <c r="I200" s="246"/>
      <c r="J200" s="242"/>
      <c r="K200" s="242"/>
      <c r="L200" s="247"/>
      <c r="M200" s="248"/>
      <c r="N200" s="249"/>
      <c r="O200" s="249"/>
      <c r="P200" s="249"/>
      <c r="Q200" s="249"/>
      <c r="R200" s="249"/>
      <c r="S200" s="249"/>
      <c r="T200" s="250"/>
      <c r="AT200" s="251" t="s">
        <v>127</v>
      </c>
      <c r="AU200" s="251" t="s">
        <v>77</v>
      </c>
      <c r="AV200" s="13" t="s">
        <v>136</v>
      </c>
      <c r="AW200" s="13" t="s">
        <v>30</v>
      </c>
      <c r="AX200" s="13" t="s">
        <v>75</v>
      </c>
      <c r="AY200" s="251" t="s">
        <v>117</v>
      </c>
    </row>
    <row r="201" s="1" customFormat="1" ht="33.75" customHeight="1">
      <c r="B201" s="36"/>
      <c r="C201" s="203" t="s">
        <v>436</v>
      </c>
      <c r="D201" s="203" t="s">
        <v>120</v>
      </c>
      <c r="E201" s="204" t="s">
        <v>437</v>
      </c>
      <c r="F201" s="205" t="s">
        <v>438</v>
      </c>
      <c r="G201" s="206" t="s">
        <v>283</v>
      </c>
      <c r="H201" s="207">
        <v>68.790000000000006</v>
      </c>
      <c r="I201" s="208"/>
      <c r="J201" s="209">
        <f>ROUND(I201*H201,2)</f>
        <v>0</v>
      </c>
      <c r="K201" s="205" t="s">
        <v>124</v>
      </c>
      <c r="L201" s="41"/>
      <c r="M201" s="210" t="s">
        <v>1</v>
      </c>
      <c r="N201" s="211" t="s">
        <v>38</v>
      </c>
      <c r="O201" s="77"/>
      <c r="P201" s="212">
        <f>O201*H201</f>
        <v>0</v>
      </c>
      <c r="Q201" s="212">
        <v>0</v>
      </c>
      <c r="R201" s="212">
        <f>Q201*H201</f>
        <v>0</v>
      </c>
      <c r="S201" s="212">
        <v>0</v>
      </c>
      <c r="T201" s="213">
        <f>S201*H201</f>
        <v>0</v>
      </c>
      <c r="AR201" s="15" t="s">
        <v>136</v>
      </c>
      <c r="AT201" s="15" t="s">
        <v>120</v>
      </c>
      <c r="AU201" s="15" t="s">
        <v>77</v>
      </c>
      <c r="AY201" s="15" t="s">
        <v>117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5" t="s">
        <v>75</v>
      </c>
      <c r="BK201" s="214">
        <f>ROUND(I201*H201,2)</f>
        <v>0</v>
      </c>
      <c r="BL201" s="15" t="s">
        <v>136</v>
      </c>
      <c r="BM201" s="15" t="s">
        <v>439</v>
      </c>
    </row>
    <row r="202" s="12" customFormat="1">
      <c r="B202" s="227"/>
      <c r="C202" s="228"/>
      <c r="D202" s="217" t="s">
        <v>127</v>
      </c>
      <c r="E202" s="229" t="s">
        <v>1</v>
      </c>
      <c r="F202" s="230" t="s">
        <v>285</v>
      </c>
      <c r="G202" s="228"/>
      <c r="H202" s="229" t="s">
        <v>1</v>
      </c>
      <c r="I202" s="231"/>
      <c r="J202" s="228"/>
      <c r="K202" s="228"/>
      <c r="L202" s="232"/>
      <c r="M202" s="233"/>
      <c r="N202" s="234"/>
      <c r="O202" s="234"/>
      <c r="P202" s="234"/>
      <c r="Q202" s="234"/>
      <c r="R202" s="234"/>
      <c r="S202" s="234"/>
      <c r="T202" s="235"/>
      <c r="AT202" s="236" t="s">
        <v>127</v>
      </c>
      <c r="AU202" s="236" t="s">
        <v>77</v>
      </c>
      <c r="AV202" s="12" t="s">
        <v>75</v>
      </c>
      <c r="AW202" s="12" t="s">
        <v>30</v>
      </c>
      <c r="AX202" s="12" t="s">
        <v>67</v>
      </c>
      <c r="AY202" s="236" t="s">
        <v>117</v>
      </c>
    </row>
    <row r="203" s="11" customFormat="1">
      <c r="B203" s="215"/>
      <c r="C203" s="216"/>
      <c r="D203" s="217" t="s">
        <v>127</v>
      </c>
      <c r="E203" s="218" t="s">
        <v>1</v>
      </c>
      <c r="F203" s="219" t="s">
        <v>440</v>
      </c>
      <c r="G203" s="216"/>
      <c r="H203" s="220">
        <v>68.790000000000006</v>
      </c>
      <c r="I203" s="221"/>
      <c r="J203" s="216"/>
      <c r="K203" s="216"/>
      <c r="L203" s="222"/>
      <c r="M203" s="223"/>
      <c r="N203" s="224"/>
      <c r="O203" s="224"/>
      <c r="P203" s="224"/>
      <c r="Q203" s="224"/>
      <c r="R203" s="224"/>
      <c r="S203" s="224"/>
      <c r="T203" s="225"/>
      <c r="AT203" s="226" t="s">
        <v>127</v>
      </c>
      <c r="AU203" s="226" t="s">
        <v>77</v>
      </c>
      <c r="AV203" s="11" t="s">
        <v>77</v>
      </c>
      <c r="AW203" s="11" t="s">
        <v>30</v>
      </c>
      <c r="AX203" s="11" t="s">
        <v>75</v>
      </c>
      <c r="AY203" s="226" t="s">
        <v>117</v>
      </c>
    </row>
    <row r="204" s="1" customFormat="1" ht="33.75" customHeight="1">
      <c r="B204" s="36"/>
      <c r="C204" s="203" t="s">
        <v>441</v>
      </c>
      <c r="D204" s="203" t="s">
        <v>120</v>
      </c>
      <c r="E204" s="204" t="s">
        <v>442</v>
      </c>
      <c r="F204" s="205" t="s">
        <v>443</v>
      </c>
      <c r="G204" s="206" t="s">
        <v>366</v>
      </c>
      <c r="H204" s="207">
        <v>186.68000000000001</v>
      </c>
      <c r="I204" s="208"/>
      <c r="J204" s="209">
        <f>ROUND(I204*H204,2)</f>
        <v>0</v>
      </c>
      <c r="K204" s="205" t="s">
        <v>124</v>
      </c>
      <c r="L204" s="41"/>
      <c r="M204" s="210" t="s">
        <v>1</v>
      </c>
      <c r="N204" s="211" t="s">
        <v>38</v>
      </c>
      <c r="O204" s="77"/>
      <c r="P204" s="212">
        <f>O204*H204</f>
        <v>0</v>
      </c>
      <c r="Q204" s="212">
        <v>0.0076499999999999997</v>
      </c>
      <c r="R204" s="212">
        <f>Q204*H204</f>
        <v>1.428102</v>
      </c>
      <c r="S204" s="212">
        <v>0</v>
      </c>
      <c r="T204" s="213">
        <f>S204*H204</f>
        <v>0</v>
      </c>
      <c r="AR204" s="15" t="s">
        <v>136</v>
      </c>
      <c r="AT204" s="15" t="s">
        <v>120</v>
      </c>
      <c r="AU204" s="15" t="s">
        <v>77</v>
      </c>
      <c r="AY204" s="15" t="s">
        <v>117</v>
      </c>
      <c r="BE204" s="214">
        <f>IF(N204="základní",J204,0)</f>
        <v>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5" t="s">
        <v>75</v>
      </c>
      <c r="BK204" s="214">
        <f>ROUND(I204*H204,2)</f>
        <v>0</v>
      </c>
      <c r="BL204" s="15" t="s">
        <v>136</v>
      </c>
      <c r="BM204" s="15" t="s">
        <v>444</v>
      </c>
    </row>
    <row r="205" s="12" customFormat="1">
      <c r="B205" s="227"/>
      <c r="C205" s="228"/>
      <c r="D205" s="217" t="s">
        <v>127</v>
      </c>
      <c r="E205" s="229" t="s">
        <v>1</v>
      </c>
      <c r="F205" s="230" t="s">
        <v>285</v>
      </c>
      <c r="G205" s="228"/>
      <c r="H205" s="229" t="s">
        <v>1</v>
      </c>
      <c r="I205" s="231"/>
      <c r="J205" s="228"/>
      <c r="K205" s="228"/>
      <c r="L205" s="232"/>
      <c r="M205" s="233"/>
      <c r="N205" s="234"/>
      <c r="O205" s="234"/>
      <c r="P205" s="234"/>
      <c r="Q205" s="234"/>
      <c r="R205" s="234"/>
      <c r="S205" s="234"/>
      <c r="T205" s="235"/>
      <c r="AT205" s="236" t="s">
        <v>127</v>
      </c>
      <c r="AU205" s="236" t="s">
        <v>77</v>
      </c>
      <c r="AV205" s="12" t="s">
        <v>75</v>
      </c>
      <c r="AW205" s="12" t="s">
        <v>30</v>
      </c>
      <c r="AX205" s="12" t="s">
        <v>67</v>
      </c>
      <c r="AY205" s="236" t="s">
        <v>117</v>
      </c>
    </row>
    <row r="206" s="11" customFormat="1">
      <c r="B206" s="215"/>
      <c r="C206" s="216"/>
      <c r="D206" s="217" t="s">
        <v>127</v>
      </c>
      <c r="E206" s="218" t="s">
        <v>244</v>
      </c>
      <c r="F206" s="219" t="s">
        <v>445</v>
      </c>
      <c r="G206" s="216"/>
      <c r="H206" s="220">
        <v>186.68000000000001</v>
      </c>
      <c r="I206" s="221"/>
      <c r="J206" s="216"/>
      <c r="K206" s="216"/>
      <c r="L206" s="222"/>
      <c r="M206" s="223"/>
      <c r="N206" s="224"/>
      <c r="O206" s="224"/>
      <c r="P206" s="224"/>
      <c r="Q206" s="224"/>
      <c r="R206" s="224"/>
      <c r="S206" s="224"/>
      <c r="T206" s="225"/>
      <c r="AT206" s="226" t="s">
        <v>127</v>
      </c>
      <c r="AU206" s="226" t="s">
        <v>77</v>
      </c>
      <c r="AV206" s="11" t="s">
        <v>77</v>
      </c>
      <c r="AW206" s="11" t="s">
        <v>30</v>
      </c>
      <c r="AX206" s="11" t="s">
        <v>75</v>
      </c>
      <c r="AY206" s="226" t="s">
        <v>117</v>
      </c>
    </row>
    <row r="207" s="1" customFormat="1" ht="33.75" customHeight="1">
      <c r="B207" s="36"/>
      <c r="C207" s="203" t="s">
        <v>446</v>
      </c>
      <c r="D207" s="203" t="s">
        <v>120</v>
      </c>
      <c r="E207" s="204" t="s">
        <v>447</v>
      </c>
      <c r="F207" s="205" t="s">
        <v>448</v>
      </c>
      <c r="G207" s="206" t="s">
        <v>366</v>
      </c>
      <c r="H207" s="207">
        <v>186.68000000000001</v>
      </c>
      <c r="I207" s="208"/>
      <c r="J207" s="209">
        <f>ROUND(I207*H207,2)</f>
        <v>0</v>
      </c>
      <c r="K207" s="205" t="s">
        <v>124</v>
      </c>
      <c r="L207" s="41"/>
      <c r="M207" s="210" t="s">
        <v>1</v>
      </c>
      <c r="N207" s="211" t="s">
        <v>38</v>
      </c>
      <c r="O207" s="77"/>
      <c r="P207" s="212">
        <f>O207*H207</f>
        <v>0</v>
      </c>
      <c r="Q207" s="212">
        <v>0.00085999999999999998</v>
      </c>
      <c r="R207" s="212">
        <f>Q207*H207</f>
        <v>0.16054480000000002</v>
      </c>
      <c r="S207" s="212">
        <v>0</v>
      </c>
      <c r="T207" s="213">
        <f>S207*H207</f>
        <v>0</v>
      </c>
      <c r="AR207" s="15" t="s">
        <v>136</v>
      </c>
      <c r="AT207" s="15" t="s">
        <v>120</v>
      </c>
      <c r="AU207" s="15" t="s">
        <v>77</v>
      </c>
      <c r="AY207" s="15" t="s">
        <v>117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5" t="s">
        <v>75</v>
      </c>
      <c r="BK207" s="214">
        <f>ROUND(I207*H207,2)</f>
        <v>0</v>
      </c>
      <c r="BL207" s="15" t="s">
        <v>136</v>
      </c>
      <c r="BM207" s="15" t="s">
        <v>449</v>
      </c>
    </row>
    <row r="208" s="11" customFormat="1">
      <c r="B208" s="215"/>
      <c r="C208" s="216"/>
      <c r="D208" s="217" t="s">
        <v>127</v>
      </c>
      <c r="E208" s="218" t="s">
        <v>1</v>
      </c>
      <c r="F208" s="219" t="s">
        <v>244</v>
      </c>
      <c r="G208" s="216"/>
      <c r="H208" s="220">
        <v>186.68000000000001</v>
      </c>
      <c r="I208" s="221"/>
      <c r="J208" s="216"/>
      <c r="K208" s="216"/>
      <c r="L208" s="222"/>
      <c r="M208" s="223"/>
      <c r="N208" s="224"/>
      <c r="O208" s="224"/>
      <c r="P208" s="224"/>
      <c r="Q208" s="224"/>
      <c r="R208" s="224"/>
      <c r="S208" s="224"/>
      <c r="T208" s="225"/>
      <c r="AT208" s="226" t="s">
        <v>127</v>
      </c>
      <c r="AU208" s="226" t="s">
        <v>77</v>
      </c>
      <c r="AV208" s="11" t="s">
        <v>77</v>
      </c>
      <c r="AW208" s="11" t="s">
        <v>30</v>
      </c>
      <c r="AX208" s="11" t="s">
        <v>75</v>
      </c>
      <c r="AY208" s="226" t="s">
        <v>117</v>
      </c>
    </row>
    <row r="209" s="1" customFormat="1" ht="33.75" customHeight="1">
      <c r="B209" s="36"/>
      <c r="C209" s="203" t="s">
        <v>450</v>
      </c>
      <c r="D209" s="203" t="s">
        <v>120</v>
      </c>
      <c r="E209" s="204" t="s">
        <v>451</v>
      </c>
      <c r="F209" s="205" t="s">
        <v>452</v>
      </c>
      <c r="G209" s="206" t="s">
        <v>323</v>
      </c>
      <c r="H209" s="207">
        <v>4.6769999999999996</v>
      </c>
      <c r="I209" s="208"/>
      <c r="J209" s="209">
        <f>ROUND(I209*H209,2)</f>
        <v>0</v>
      </c>
      <c r="K209" s="205" t="s">
        <v>124</v>
      </c>
      <c r="L209" s="41"/>
      <c r="M209" s="210" t="s">
        <v>1</v>
      </c>
      <c r="N209" s="211" t="s">
        <v>38</v>
      </c>
      <c r="O209" s="77"/>
      <c r="P209" s="212">
        <f>O209*H209</f>
        <v>0</v>
      </c>
      <c r="Q209" s="212">
        <v>1.0563100000000001</v>
      </c>
      <c r="R209" s="212">
        <f>Q209*H209</f>
        <v>4.9403618700000003</v>
      </c>
      <c r="S209" s="212">
        <v>0</v>
      </c>
      <c r="T209" s="213">
        <f>S209*H209</f>
        <v>0</v>
      </c>
      <c r="AR209" s="15" t="s">
        <v>136</v>
      </c>
      <c r="AT209" s="15" t="s">
        <v>120</v>
      </c>
      <c r="AU209" s="15" t="s">
        <v>77</v>
      </c>
      <c r="AY209" s="15" t="s">
        <v>117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5" t="s">
        <v>75</v>
      </c>
      <c r="BK209" s="214">
        <f>ROUND(I209*H209,2)</f>
        <v>0</v>
      </c>
      <c r="BL209" s="15" t="s">
        <v>136</v>
      </c>
      <c r="BM209" s="15" t="s">
        <v>453</v>
      </c>
    </row>
    <row r="210" s="12" customFormat="1">
      <c r="B210" s="227"/>
      <c r="C210" s="228"/>
      <c r="D210" s="217" t="s">
        <v>127</v>
      </c>
      <c r="E210" s="229" t="s">
        <v>1</v>
      </c>
      <c r="F210" s="230" t="s">
        <v>285</v>
      </c>
      <c r="G210" s="228"/>
      <c r="H210" s="229" t="s">
        <v>1</v>
      </c>
      <c r="I210" s="231"/>
      <c r="J210" s="228"/>
      <c r="K210" s="228"/>
      <c r="L210" s="232"/>
      <c r="M210" s="233"/>
      <c r="N210" s="234"/>
      <c r="O210" s="234"/>
      <c r="P210" s="234"/>
      <c r="Q210" s="234"/>
      <c r="R210" s="234"/>
      <c r="S210" s="234"/>
      <c r="T210" s="235"/>
      <c r="AT210" s="236" t="s">
        <v>127</v>
      </c>
      <c r="AU210" s="236" t="s">
        <v>77</v>
      </c>
      <c r="AV210" s="12" t="s">
        <v>75</v>
      </c>
      <c r="AW210" s="12" t="s">
        <v>30</v>
      </c>
      <c r="AX210" s="12" t="s">
        <v>67</v>
      </c>
      <c r="AY210" s="236" t="s">
        <v>117</v>
      </c>
    </row>
    <row r="211" s="11" customFormat="1">
      <c r="B211" s="215"/>
      <c r="C211" s="216"/>
      <c r="D211" s="217" t="s">
        <v>127</v>
      </c>
      <c r="E211" s="218" t="s">
        <v>1</v>
      </c>
      <c r="F211" s="219" t="s">
        <v>454</v>
      </c>
      <c r="G211" s="216"/>
      <c r="H211" s="220">
        <v>4.6769999999999996</v>
      </c>
      <c r="I211" s="221"/>
      <c r="J211" s="216"/>
      <c r="K211" s="216"/>
      <c r="L211" s="222"/>
      <c r="M211" s="223"/>
      <c r="N211" s="224"/>
      <c r="O211" s="224"/>
      <c r="P211" s="224"/>
      <c r="Q211" s="224"/>
      <c r="R211" s="224"/>
      <c r="S211" s="224"/>
      <c r="T211" s="225"/>
      <c r="AT211" s="226" t="s">
        <v>127</v>
      </c>
      <c r="AU211" s="226" t="s">
        <v>77</v>
      </c>
      <c r="AV211" s="11" t="s">
        <v>77</v>
      </c>
      <c r="AW211" s="11" t="s">
        <v>30</v>
      </c>
      <c r="AX211" s="11" t="s">
        <v>75</v>
      </c>
      <c r="AY211" s="226" t="s">
        <v>117</v>
      </c>
    </row>
    <row r="212" s="1" customFormat="1" ht="33.75" customHeight="1">
      <c r="B212" s="36"/>
      <c r="C212" s="203" t="s">
        <v>455</v>
      </c>
      <c r="D212" s="203" t="s">
        <v>120</v>
      </c>
      <c r="E212" s="204" t="s">
        <v>456</v>
      </c>
      <c r="F212" s="205" t="s">
        <v>457</v>
      </c>
      <c r="G212" s="206" t="s">
        <v>323</v>
      </c>
      <c r="H212" s="207">
        <v>0.40300000000000002</v>
      </c>
      <c r="I212" s="208"/>
      <c r="J212" s="209">
        <f>ROUND(I212*H212,2)</f>
        <v>0</v>
      </c>
      <c r="K212" s="205" t="s">
        <v>124</v>
      </c>
      <c r="L212" s="41"/>
      <c r="M212" s="210" t="s">
        <v>1</v>
      </c>
      <c r="N212" s="211" t="s">
        <v>38</v>
      </c>
      <c r="O212" s="77"/>
      <c r="P212" s="212">
        <f>O212*H212</f>
        <v>0</v>
      </c>
      <c r="Q212" s="212">
        <v>1.0395099999999999</v>
      </c>
      <c r="R212" s="212">
        <f>Q212*H212</f>
        <v>0.41892253000000002</v>
      </c>
      <c r="S212" s="212">
        <v>0</v>
      </c>
      <c r="T212" s="213">
        <f>S212*H212</f>
        <v>0</v>
      </c>
      <c r="AR212" s="15" t="s">
        <v>136</v>
      </c>
      <c r="AT212" s="15" t="s">
        <v>120</v>
      </c>
      <c r="AU212" s="15" t="s">
        <v>77</v>
      </c>
      <c r="AY212" s="15" t="s">
        <v>117</v>
      </c>
      <c r="BE212" s="214">
        <f>IF(N212="základní",J212,0)</f>
        <v>0</v>
      </c>
      <c r="BF212" s="214">
        <f>IF(N212="snížená",J212,0)</f>
        <v>0</v>
      </c>
      <c r="BG212" s="214">
        <f>IF(N212="zákl. přenesená",J212,0)</f>
        <v>0</v>
      </c>
      <c r="BH212" s="214">
        <f>IF(N212="sníž. přenesená",J212,0)</f>
        <v>0</v>
      </c>
      <c r="BI212" s="214">
        <f>IF(N212="nulová",J212,0)</f>
        <v>0</v>
      </c>
      <c r="BJ212" s="15" t="s">
        <v>75</v>
      </c>
      <c r="BK212" s="214">
        <f>ROUND(I212*H212,2)</f>
        <v>0</v>
      </c>
      <c r="BL212" s="15" t="s">
        <v>136</v>
      </c>
      <c r="BM212" s="15" t="s">
        <v>458</v>
      </c>
    </row>
    <row r="213" s="12" customFormat="1">
      <c r="B213" s="227"/>
      <c r="C213" s="228"/>
      <c r="D213" s="217" t="s">
        <v>127</v>
      </c>
      <c r="E213" s="229" t="s">
        <v>1</v>
      </c>
      <c r="F213" s="230" t="s">
        <v>285</v>
      </c>
      <c r="G213" s="228"/>
      <c r="H213" s="229" t="s">
        <v>1</v>
      </c>
      <c r="I213" s="231"/>
      <c r="J213" s="228"/>
      <c r="K213" s="228"/>
      <c r="L213" s="232"/>
      <c r="M213" s="233"/>
      <c r="N213" s="234"/>
      <c r="O213" s="234"/>
      <c r="P213" s="234"/>
      <c r="Q213" s="234"/>
      <c r="R213" s="234"/>
      <c r="S213" s="234"/>
      <c r="T213" s="235"/>
      <c r="AT213" s="236" t="s">
        <v>127</v>
      </c>
      <c r="AU213" s="236" t="s">
        <v>77</v>
      </c>
      <c r="AV213" s="12" t="s">
        <v>75</v>
      </c>
      <c r="AW213" s="12" t="s">
        <v>30</v>
      </c>
      <c r="AX213" s="12" t="s">
        <v>67</v>
      </c>
      <c r="AY213" s="236" t="s">
        <v>117</v>
      </c>
    </row>
    <row r="214" s="11" customFormat="1">
      <c r="B214" s="215"/>
      <c r="C214" s="216"/>
      <c r="D214" s="217" t="s">
        <v>127</v>
      </c>
      <c r="E214" s="218" t="s">
        <v>1</v>
      </c>
      <c r="F214" s="219" t="s">
        <v>459</v>
      </c>
      <c r="G214" s="216"/>
      <c r="H214" s="220">
        <v>0.36599999999999999</v>
      </c>
      <c r="I214" s="221"/>
      <c r="J214" s="216"/>
      <c r="K214" s="216"/>
      <c r="L214" s="222"/>
      <c r="M214" s="223"/>
      <c r="N214" s="224"/>
      <c r="O214" s="224"/>
      <c r="P214" s="224"/>
      <c r="Q214" s="224"/>
      <c r="R214" s="224"/>
      <c r="S214" s="224"/>
      <c r="T214" s="225"/>
      <c r="AT214" s="226" t="s">
        <v>127</v>
      </c>
      <c r="AU214" s="226" t="s">
        <v>77</v>
      </c>
      <c r="AV214" s="11" t="s">
        <v>77</v>
      </c>
      <c r="AW214" s="11" t="s">
        <v>30</v>
      </c>
      <c r="AX214" s="11" t="s">
        <v>67</v>
      </c>
      <c r="AY214" s="226" t="s">
        <v>117</v>
      </c>
    </row>
    <row r="215" s="11" customFormat="1">
      <c r="B215" s="215"/>
      <c r="C215" s="216"/>
      <c r="D215" s="217" t="s">
        <v>127</v>
      </c>
      <c r="E215" s="218" t="s">
        <v>1</v>
      </c>
      <c r="F215" s="219" t="s">
        <v>460</v>
      </c>
      <c r="G215" s="216"/>
      <c r="H215" s="220">
        <v>0.036999999999999998</v>
      </c>
      <c r="I215" s="221"/>
      <c r="J215" s="216"/>
      <c r="K215" s="216"/>
      <c r="L215" s="222"/>
      <c r="M215" s="223"/>
      <c r="N215" s="224"/>
      <c r="O215" s="224"/>
      <c r="P215" s="224"/>
      <c r="Q215" s="224"/>
      <c r="R215" s="224"/>
      <c r="S215" s="224"/>
      <c r="T215" s="225"/>
      <c r="AT215" s="226" t="s">
        <v>127</v>
      </c>
      <c r="AU215" s="226" t="s">
        <v>77</v>
      </c>
      <c r="AV215" s="11" t="s">
        <v>77</v>
      </c>
      <c r="AW215" s="11" t="s">
        <v>30</v>
      </c>
      <c r="AX215" s="11" t="s">
        <v>67</v>
      </c>
      <c r="AY215" s="226" t="s">
        <v>117</v>
      </c>
    </row>
    <row r="216" s="13" customFormat="1">
      <c r="B216" s="241"/>
      <c r="C216" s="242"/>
      <c r="D216" s="217" t="s">
        <v>127</v>
      </c>
      <c r="E216" s="243" t="s">
        <v>1</v>
      </c>
      <c r="F216" s="244" t="s">
        <v>292</v>
      </c>
      <c r="G216" s="242"/>
      <c r="H216" s="245">
        <v>0.40299999999999997</v>
      </c>
      <c r="I216" s="246"/>
      <c r="J216" s="242"/>
      <c r="K216" s="242"/>
      <c r="L216" s="247"/>
      <c r="M216" s="248"/>
      <c r="N216" s="249"/>
      <c r="O216" s="249"/>
      <c r="P216" s="249"/>
      <c r="Q216" s="249"/>
      <c r="R216" s="249"/>
      <c r="S216" s="249"/>
      <c r="T216" s="250"/>
      <c r="AT216" s="251" t="s">
        <v>127</v>
      </c>
      <c r="AU216" s="251" t="s">
        <v>77</v>
      </c>
      <c r="AV216" s="13" t="s">
        <v>136</v>
      </c>
      <c r="AW216" s="13" t="s">
        <v>30</v>
      </c>
      <c r="AX216" s="13" t="s">
        <v>75</v>
      </c>
      <c r="AY216" s="251" t="s">
        <v>117</v>
      </c>
    </row>
    <row r="217" s="1" customFormat="1" ht="16.5" customHeight="1">
      <c r="B217" s="36"/>
      <c r="C217" s="203" t="s">
        <v>461</v>
      </c>
      <c r="D217" s="203" t="s">
        <v>120</v>
      </c>
      <c r="E217" s="204" t="s">
        <v>462</v>
      </c>
      <c r="F217" s="205" t="s">
        <v>463</v>
      </c>
      <c r="G217" s="206" t="s">
        <v>385</v>
      </c>
      <c r="H217" s="207">
        <v>4144</v>
      </c>
      <c r="I217" s="208"/>
      <c r="J217" s="209">
        <f>ROUND(I217*H217,2)</f>
        <v>0</v>
      </c>
      <c r="K217" s="205" t="s">
        <v>1</v>
      </c>
      <c r="L217" s="41"/>
      <c r="M217" s="210" t="s">
        <v>1</v>
      </c>
      <c r="N217" s="211" t="s">
        <v>38</v>
      </c>
      <c r="O217" s="77"/>
      <c r="P217" s="212">
        <f>O217*H217</f>
        <v>0</v>
      </c>
      <c r="Q217" s="212">
        <v>0</v>
      </c>
      <c r="R217" s="212">
        <f>Q217*H217</f>
        <v>0</v>
      </c>
      <c r="S217" s="212">
        <v>0</v>
      </c>
      <c r="T217" s="213">
        <f>S217*H217</f>
        <v>0</v>
      </c>
      <c r="AR217" s="15" t="s">
        <v>464</v>
      </c>
      <c r="AT217" s="15" t="s">
        <v>120</v>
      </c>
      <c r="AU217" s="15" t="s">
        <v>77</v>
      </c>
      <c r="AY217" s="15" t="s">
        <v>117</v>
      </c>
      <c r="BE217" s="214">
        <f>IF(N217="základní",J217,0)</f>
        <v>0</v>
      </c>
      <c r="BF217" s="214">
        <f>IF(N217="snížená",J217,0)</f>
        <v>0</v>
      </c>
      <c r="BG217" s="214">
        <f>IF(N217="zákl. přenesená",J217,0)</f>
        <v>0</v>
      </c>
      <c r="BH217" s="214">
        <f>IF(N217="sníž. přenesená",J217,0)</f>
        <v>0</v>
      </c>
      <c r="BI217" s="214">
        <f>IF(N217="nulová",J217,0)</f>
        <v>0</v>
      </c>
      <c r="BJ217" s="15" t="s">
        <v>75</v>
      </c>
      <c r="BK217" s="214">
        <f>ROUND(I217*H217,2)</f>
        <v>0</v>
      </c>
      <c r="BL217" s="15" t="s">
        <v>464</v>
      </c>
      <c r="BM217" s="15" t="s">
        <v>465</v>
      </c>
    </row>
    <row r="218" s="11" customFormat="1">
      <c r="B218" s="215"/>
      <c r="C218" s="216"/>
      <c r="D218" s="217" t="s">
        <v>127</v>
      </c>
      <c r="E218" s="218" t="s">
        <v>1</v>
      </c>
      <c r="F218" s="219" t="s">
        <v>466</v>
      </c>
      <c r="G218" s="216"/>
      <c r="H218" s="220">
        <v>4144</v>
      </c>
      <c r="I218" s="221"/>
      <c r="J218" s="216"/>
      <c r="K218" s="216"/>
      <c r="L218" s="222"/>
      <c r="M218" s="223"/>
      <c r="N218" s="224"/>
      <c r="O218" s="224"/>
      <c r="P218" s="224"/>
      <c r="Q218" s="224"/>
      <c r="R218" s="224"/>
      <c r="S218" s="224"/>
      <c r="T218" s="225"/>
      <c r="AT218" s="226" t="s">
        <v>127</v>
      </c>
      <c r="AU218" s="226" t="s">
        <v>77</v>
      </c>
      <c r="AV218" s="11" t="s">
        <v>77</v>
      </c>
      <c r="AW218" s="11" t="s">
        <v>30</v>
      </c>
      <c r="AX218" s="11" t="s">
        <v>75</v>
      </c>
      <c r="AY218" s="226" t="s">
        <v>117</v>
      </c>
    </row>
    <row r="219" s="10" customFormat="1" ht="22.8" customHeight="1">
      <c r="B219" s="187"/>
      <c r="C219" s="188"/>
      <c r="D219" s="189" t="s">
        <v>66</v>
      </c>
      <c r="E219" s="201" t="s">
        <v>136</v>
      </c>
      <c r="F219" s="201" t="s">
        <v>467</v>
      </c>
      <c r="G219" s="188"/>
      <c r="H219" s="188"/>
      <c r="I219" s="191"/>
      <c r="J219" s="202">
        <f>BK219</f>
        <v>0</v>
      </c>
      <c r="K219" s="188"/>
      <c r="L219" s="193"/>
      <c r="M219" s="194"/>
      <c r="N219" s="195"/>
      <c r="O219" s="195"/>
      <c r="P219" s="196">
        <f>SUM(P220:P256)</f>
        <v>0</v>
      </c>
      <c r="Q219" s="195"/>
      <c r="R219" s="196">
        <f>SUM(R220:R256)</f>
        <v>5982.0337762999998</v>
      </c>
      <c r="S219" s="195"/>
      <c r="T219" s="197">
        <f>SUM(T220:T256)</f>
        <v>0</v>
      </c>
      <c r="AR219" s="198" t="s">
        <v>75</v>
      </c>
      <c r="AT219" s="199" t="s">
        <v>66</v>
      </c>
      <c r="AU219" s="199" t="s">
        <v>75</v>
      </c>
      <c r="AY219" s="198" t="s">
        <v>117</v>
      </c>
      <c r="BK219" s="200">
        <f>SUM(BK220:BK256)</f>
        <v>0</v>
      </c>
    </row>
    <row r="220" s="1" customFormat="1" ht="16.5" customHeight="1">
      <c r="B220" s="36"/>
      <c r="C220" s="203" t="s">
        <v>468</v>
      </c>
      <c r="D220" s="203" t="s">
        <v>120</v>
      </c>
      <c r="E220" s="204" t="s">
        <v>469</v>
      </c>
      <c r="F220" s="205" t="s">
        <v>470</v>
      </c>
      <c r="G220" s="206" t="s">
        <v>366</v>
      </c>
      <c r="H220" s="207">
        <v>1006.27</v>
      </c>
      <c r="I220" s="208"/>
      <c r="J220" s="209">
        <f>ROUND(I220*H220,2)</f>
        <v>0</v>
      </c>
      <c r="K220" s="205" t="s">
        <v>124</v>
      </c>
      <c r="L220" s="41"/>
      <c r="M220" s="210" t="s">
        <v>1</v>
      </c>
      <c r="N220" s="211" t="s">
        <v>38</v>
      </c>
      <c r="O220" s="77"/>
      <c r="P220" s="212">
        <f>O220*H220</f>
        <v>0</v>
      </c>
      <c r="Q220" s="212">
        <v>0.31879000000000002</v>
      </c>
      <c r="R220" s="212">
        <f>Q220*H220</f>
        <v>320.78881330000002</v>
      </c>
      <c r="S220" s="212">
        <v>0</v>
      </c>
      <c r="T220" s="213">
        <f>S220*H220</f>
        <v>0</v>
      </c>
      <c r="AR220" s="15" t="s">
        <v>136</v>
      </c>
      <c r="AT220" s="15" t="s">
        <v>120</v>
      </c>
      <c r="AU220" s="15" t="s">
        <v>77</v>
      </c>
      <c r="AY220" s="15" t="s">
        <v>117</v>
      </c>
      <c r="BE220" s="214">
        <f>IF(N220="základní",J220,0)</f>
        <v>0</v>
      </c>
      <c r="BF220" s="214">
        <f>IF(N220="snížená",J220,0)</f>
        <v>0</v>
      </c>
      <c r="BG220" s="214">
        <f>IF(N220="zákl. přenesená",J220,0)</f>
        <v>0</v>
      </c>
      <c r="BH220" s="214">
        <f>IF(N220="sníž. přenesená",J220,0)</f>
        <v>0</v>
      </c>
      <c r="BI220" s="214">
        <f>IF(N220="nulová",J220,0)</f>
        <v>0</v>
      </c>
      <c r="BJ220" s="15" t="s">
        <v>75</v>
      </c>
      <c r="BK220" s="214">
        <f>ROUND(I220*H220,2)</f>
        <v>0</v>
      </c>
      <c r="BL220" s="15" t="s">
        <v>136</v>
      </c>
      <c r="BM220" s="15" t="s">
        <v>471</v>
      </c>
    </row>
    <row r="221" s="12" customFormat="1">
      <c r="B221" s="227"/>
      <c r="C221" s="228"/>
      <c r="D221" s="217" t="s">
        <v>127</v>
      </c>
      <c r="E221" s="229" t="s">
        <v>1</v>
      </c>
      <c r="F221" s="230" t="s">
        <v>285</v>
      </c>
      <c r="G221" s="228"/>
      <c r="H221" s="229" t="s">
        <v>1</v>
      </c>
      <c r="I221" s="231"/>
      <c r="J221" s="228"/>
      <c r="K221" s="228"/>
      <c r="L221" s="232"/>
      <c r="M221" s="233"/>
      <c r="N221" s="234"/>
      <c r="O221" s="234"/>
      <c r="P221" s="234"/>
      <c r="Q221" s="234"/>
      <c r="R221" s="234"/>
      <c r="S221" s="234"/>
      <c r="T221" s="235"/>
      <c r="AT221" s="236" t="s">
        <v>127</v>
      </c>
      <c r="AU221" s="236" t="s">
        <v>77</v>
      </c>
      <c r="AV221" s="12" t="s">
        <v>75</v>
      </c>
      <c r="AW221" s="12" t="s">
        <v>30</v>
      </c>
      <c r="AX221" s="12" t="s">
        <v>67</v>
      </c>
      <c r="AY221" s="236" t="s">
        <v>117</v>
      </c>
    </row>
    <row r="222" s="11" customFormat="1">
      <c r="B222" s="215"/>
      <c r="C222" s="216"/>
      <c r="D222" s="217" t="s">
        <v>127</v>
      </c>
      <c r="E222" s="218" t="s">
        <v>1</v>
      </c>
      <c r="F222" s="219" t="s">
        <v>472</v>
      </c>
      <c r="G222" s="216"/>
      <c r="H222" s="220">
        <v>2.5699999999999998</v>
      </c>
      <c r="I222" s="221"/>
      <c r="J222" s="216"/>
      <c r="K222" s="216"/>
      <c r="L222" s="222"/>
      <c r="M222" s="223"/>
      <c r="N222" s="224"/>
      <c r="O222" s="224"/>
      <c r="P222" s="224"/>
      <c r="Q222" s="224"/>
      <c r="R222" s="224"/>
      <c r="S222" s="224"/>
      <c r="T222" s="225"/>
      <c r="AT222" s="226" t="s">
        <v>127</v>
      </c>
      <c r="AU222" s="226" t="s">
        <v>77</v>
      </c>
      <c r="AV222" s="11" t="s">
        <v>77</v>
      </c>
      <c r="AW222" s="11" t="s">
        <v>30</v>
      </c>
      <c r="AX222" s="11" t="s">
        <v>67</v>
      </c>
      <c r="AY222" s="226" t="s">
        <v>117</v>
      </c>
    </row>
    <row r="223" s="11" customFormat="1">
      <c r="B223" s="215"/>
      <c r="C223" s="216"/>
      <c r="D223" s="217" t="s">
        <v>127</v>
      </c>
      <c r="E223" s="218" t="s">
        <v>246</v>
      </c>
      <c r="F223" s="219" t="s">
        <v>247</v>
      </c>
      <c r="G223" s="216"/>
      <c r="H223" s="220">
        <v>1003.7000000000001</v>
      </c>
      <c r="I223" s="221"/>
      <c r="J223" s="216"/>
      <c r="K223" s="216"/>
      <c r="L223" s="222"/>
      <c r="M223" s="223"/>
      <c r="N223" s="224"/>
      <c r="O223" s="224"/>
      <c r="P223" s="224"/>
      <c r="Q223" s="224"/>
      <c r="R223" s="224"/>
      <c r="S223" s="224"/>
      <c r="T223" s="225"/>
      <c r="AT223" s="226" t="s">
        <v>127</v>
      </c>
      <c r="AU223" s="226" t="s">
        <v>77</v>
      </c>
      <c r="AV223" s="11" t="s">
        <v>77</v>
      </c>
      <c r="AW223" s="11" t="s">
        <v>30</v>
      </c>
      <c r="AX223" s="11" t="s">
        <v>67</v>
      </c>
      <c r="AY223" s="226" t="s">
        <v>117</v>
      </c>
    </row>
    <row r="224" s="13" customFormat="1">
      <c r="B224" s="241"/>
      <c r="C224" s="242"/>
      <c r="D224" s="217" t="s">
        <v>127</v>
      </c>
      <c r="E224" s="243" t="s">
        <v>1</v>
      </c>
      <c r="F224" s="244" t="s">
        <v>292</v>
      </c>
      <c r="G224" s="242"/>
      <c r="H224" s="245">
        <v>1006.27</v>
      </c>
      <c r="I224" s="246"/>
      <c r="J224" s="242"/>
      <c r="K224" s="242"/>
      <c r="L224" s="247"/>
      <c r="M224" s="248"/>
      <c r="N224" s="249"/>
      <c r="O224" s="249"/>
      <c r="P224" s="249"/>
      <c r="Q224" s="249"/>
      <c r="R224" s="249"/>
      <c r="S224" s="249"/>
      <c r="T224" s="250"/>
      <c r="AT224" s="251" t="s">
        <v>127</v>
      </c>
      <c r="AU224" s="251" t="s">
        <v>77</v>
      </c>
      <c r="AV224" s="13" t="s">
        <v>136</v>
      </c>
      <c r="AW224" s="13" t="s">
        <v>30</v>
      </c>
      <c r="AX224" s="13" t="s">
        <v>75</v>
      </c>
      <c r="AY224" s="251" t="s">
        <v>117</v>
      </c>
    </row>
    <row r="225" s="1" customFormat="1" ht="16.5" customHeight="1">
      <c r="B225" s="36"/>
      <c r="C225" s="203" t="s">
        <v>473</v>
      </c>
      <c r="D225" s="203" t="s">
        <v>120</v>
      </c>
      <c r="E225" s="204" t="s">
        <v>474</v>
      </c>
      <c r="F225" s="205" t="s">
        <v>475</v>
      </c>
      <c r="G225" s="206" t="s">
        <v>366</v>
      </c>
      <c r="H225" s="207">
        <v>1009.39</v>
      </c>
      <c r="I225" s="208"/>
      <c r="J225" s="209">
        <f>ROUND(I225*H225,2)</f>
        <v>0</v>
      </c>
      <c r="K225" s="205" t="s">
        <v>124</v>
      </c>
      <c r="L225" s="41"/>
      <c r="M225" s="210" t="s">
        <v>1</v>
      </c>
      <c r="N225" s="211" t="s">
        <v>38</v>
      </c>
      <c r="O225" s="77"/>
      <c r="P225" s="212">
        <f>O225*H225</f>
        <v>0</v>
      </c>
      <c r="Q225" s="212">
        <v>0</v>
      </c>
      <c r="R225" s="212">
        <f>Q225*H225</f>
        <v>0</v>
      </c>
      <c r="S225" s="212">
        <v>0</v>
      </c>
      <c r="T225" s="213">
        <f>S225*H225</f>
        <v>0</v>
      </c>
      <c r="AR225" s="15" t="s">
        <v>136</v>
      </c>
      <c r="AT225" s="15" t="s">
        <v>120</v>
      </c>
      <c r="AU225" s="15" t="s">
        <v>77</v>
      </c>
      <c r="AY225" s="15" t="s">
        <v>117</v>
      </c>
      <c r="BE225" s="214">
        <f>IF(N225="základní",J225,0)</f>
        <v>0</v>
      </c>
      <c r="BF225" s="214">
        <f>IF(N225="snížená",J225,0)</f>
        <v>0</v>
      </c>
      <c r="BG225" s="214">
        <f>IF(N225="zákl. přenesená",J225,0)</f>
        <v>0</v>
      </c>
      <c r="BH225" s="214">
        <f>IF(N225="sníž. přenesená",J225,0)</f>
        <v>0</v>
      </c>
      <c r="BI225" s="214">
        <f>IF(N225="nulová",J225,0)</f>
        <v>0</v>
      </c>
      <c r="BJ225" s="15" t="s">
        <v>75</v>
      </c>
      <c r="BK225" s="214">
        <f>ROUND(I225*H225,2)</f>
        <v>0</v>
      </c>
      <c r="BL225" s="15" t="s">
        <v>136</v>
      </c>
      <c r="BM225" s="15" t="s">
        <v>476</v>
      </c>
    </row>
    <row r="226" s="11" customFormat="1">
      <c r="B226" s="215"/>
      <c r="C226" s="216"/>
      <c r="D226" s="217" t="s">
        <v>127</v>
      </c>
      <c r="E226" s="218" t="s">
        <v>1</v>
      </c>
      <c r="F226" s="219" t="s">
        <v>477</v>
      </c>
      <c r="G226" s="216"/>
      <c r="H226" s="220">
        <v>5.6900000000000004</v>
      </c>
      <c r="I226" s="221"/>
      <c r="J226" s="216"/>
      <c r="K226" s="216"/>
      <c r="L226" s="222"/>
      <c r="M226" s="223"/>
      <c r="N226" s="224"/>
      <c r="O226" s="224"/>
      <c r="P226" s="224"/>
      <c r="Q226" s="224"/>
      <c r="R226" s="224"/>
      <c r="S226" s="224"/>
      <c r="T226" s="225"/>
      <c r="AT226" s="226" t="s">
        <v>127</v>
      </c>
      <c r="AU226" s="226" t="s">
        <v>77</v>
      </c>
      <c r="AV226" s="11" t="s">
        <v>77</v>
      </c>
      <c r="AW226" s="11" t="s">
        <v>30</v>
      </c>
      <c r="AX226" s="11" t="s">
        <v>67</v>
      </c>
      <c r="AY226" s="226" t="s">
        <v>117</v>
      </c>
    </row>
    <row r="227" s="11" customFormat="1">
      <c r="B227" s="215"/>
      <c r="C227" s="216"/>
      <c r="D227" s="217" t="s">
        <v>127</v>
      </c>
      <c r="E227" s="218" t="s">
        <v>1</v>
      </c>
      <c r="F227" s="219" t="s">
        <v>246</v>
      </c>
      <c r="G227" s="216"/>
      <c r="H227" s="220">
        <v>1003.7000000000001</v>
      </c>
      <c r="I227" s="221"/>
      <c r="J227" s="216"/>
      <c r="K227" s="216"/>
      <c r="L227" s="222"/>
      <c r="M227" s="223"/>
      <c r="N227" s="224"/>
      <c r="O227" s="224"/>
      <c r="P227" s="224"/>
      <c r="Q227" s="224"/>
      <c r="R227" s="224"/>
      <c r="S227" s="224"/>
      <c r="T227" s="225"/>
      <c r="AT227" s="226" t="s">
        <v>127</v>
      </c>
      <c r="AU227" s="226" t="s">
        <v>77</v>
      </c>
      <c r="AV227" s="11" t="s">
        <v>77</v>
      </c>
      <c r="AW227" s="11" t="s">
        <v>30</v>
      </c>
      <c r="AX227" s="11" t="s">
        <v>67</v>
      </c>
      <c r="AY227" s="226" t="s">
        <v>117</v>
      </c>
    </row>
    <row r="228" s="13" customFormat="1">
      <c r="B228" s="241"/>
      <c r="C228" s="242"/>
      <c r="D228" s="217" t="s">
        <v>127</v>
      </c>
      <c r="E228" s="243" t="s">
        <v>1</v>
      </c>
      <c r="F228" s="244" t="s">
        <v>292</v>
      </c>
      <c r="G228" s="242"/>
      <c r="H228" s="245">
        <v>1009.39</v>
      </c>
      <c r="I228" s="246"/>
      <c r="J228" s="242"/>
      <c r="K228" s="242"/>
      <c r="L228" s="247"/>
      <c r="M228" s="248"/>
      <c r="N228" s="249"/>
      <c r="O228" s="249"/>
      <c r="P228" s="249"/>
      <c r="Q228" s="249"/>
      <c r="R228" s="249"/>
      <c r="S228" s="249"/>
      <c r="T228" s="250"/>
      <c r="AT228" s="251" t="s">
        <v>127</v>
      </c>
      <c r="AU228" s="251" t="s">
        <v>77</v>
      </c>
      <c r="AV228" s="13" t="s">
        <v>136</v>
      </c>
      <c r="AW228" s="13" t="s">
        <v>30</v>
      </c>
      <c r="AX228" s="13" t="s">
        <v>75</v>
      </c>
      <c r="AY228" s="251" t="s">
        <v>117</v>
      </c>
    </row>
    <row r="229" s="1" customFormat="1" ht="16.5" customHeight="1">
      <c r="B229" s="36"/>
      <c r="C229" s="203" t="s">
        <v>478</v>
      </c>
      <c r="D229" s="203" t="s">
        <v>120</v>
      </c>
      <c r="E229" s="204" t="s">
        <v>479</v>
      </c>
      <c r="F229" s="205" t="s">
        <v>480</v>
      </c>
      <c r="G229" s="206" t="s">
        <v>283</v>
      </c>
      <c r="H229" s="207">
        <v>224.97</v>
      </c>
      <c r="I229" s="208"/>
      <c r="J229" s="209">
        <f>ROUND(I229*H229,2)</f>
        <v>0</v>
      </c>
      <c r="K229" s="205" t="s">
        <v>124</v>
      </c>
      <c r="L229" s="41"/>
      <c r="M229" s="210" t="s">
        <v>1</v>
      </c>
      <c r="N229" s="211" t="s">
        <v>38</v>
      </c>
      <c r="O229" s="77"/>
      <c r="P229" s="212">
        <f>O229*H229</f>
        <v>0</v>
      </c>
      <c r="Q229" s="212">
        <v>2.25</v>
      </c>
      <c r="R229" s="212">
        <f>Q229*H229</f>
        <v>506.1825</v>
      </c>
      <c r="S229" s="212">
        <v>0</v>
      </c>
      <c r="T229" s="213">
        <f>S229*H229</f>
        <v>0</v>
      </c>
      <c r="AR229" s="15" t="s">
        <v>136</v>
      </c>
      <c r="AT229" s="15" t="s">
        <v>120</v>
      </c>
      <c r="AU229" s="15" t="s">
        <v>77</v>
      </c>
      <c r="AY229" s="15" t="s">
        <v>117</v>
      </c>
      <c r="BE229" s="214">
        <f>IF(N229="základní",J229,0)</f>
        <v>0</v>
      </c>
      <c r="BF229" s="214">
        <f>IF(N229="snížená",J229,0)</f>
        <v>0</v>
      </c>
      <c r="BG229" s="214">
        <f>IF(N229="zákl. přenesená",J229,0)</f>
        <v>0</v>
      </c>
      <c r="BH229" s="214">
        <f>IF(N229="sníž. přenesená",J229,0)</f>
        <v>0</v>
      </c>
      <c r="BI229" s="214">
        <f>IF(N229="nulová",J229,0)</f>
        <v>0</v>
      </c>
      <c r="BJ229" s="15" t="s">
        <v>75</v>
      </c>
      <c r="BK229" s="214">
        <f>ROUND(I229*H229,2)</f>
        <v>0</v>
      </c>
      <c r="BL229" s="15" t="s">
        <v>136</v>
      </c>
      <c r="BM229" s="15" t="s">
        <v>481</v>
      </c>
    </row>
    <row r="230" s="12" customFormat="1">
      <c r="B230" s="227"/>
      <c r="C230" s="228"/>
      <c r="D230" s="217" t="s">
        <v>127</v>
      </c>
      <c r="E230" s="229" t="s">
        <v>1</v>
      </c>
      <c r="F230" s="230" t="s">
        <v>285</v>
      </c>
      <c r="G230" s="228"/>
      <c r="H230" s="229" t="s">
        <v>1</v>
      </c>
      <c r="I230" s="231"/>
      <c r="J230" s="228"/>
      <c r="K230" s="228"/>
      <c r="L230" s="232"/>
      <c r="M230" s="233"/>
      <c r="N230" s="234"/>
      <c r="O230" s="234"/>
      <c r="P230" s="234"/>
      <c r="Q230" s="234"/>
      <c r="R230" s="234"/>
      <c r="S230" s="234"/>
      <c r="T230" s="235"/>
      <c r="AT230" s="236" t="s">
        <v>127</v>
      </c>
      <c r="AU230" s="236" t="s">
        <v>77</v>
      </c>
      <c r="AV230" s="12" t="s">
        <v>75</v>
      </c>
      <c r="AW230" s="12" t="s">
        <v>30</v>
      </c>
      <c r="AX230" s="12" t="s">
        <v>67</v>
      </c>
      <c r="AY230" s="236" t="s">
        <v>117</v>
      </c>
    </row>
    <row r="231" s="11" customFormat="1">
      <c r="B231" s="215"/>
      <c r="C231" s="216"/>
      <c r="D231" s="217" t="s">
        <v>127</v>
      </c>
      <c r="E231" s="218" t="s">
        <v>1</v>
      </c>
      <c r="F231" s="219" t="s">
        <v>482</v>
      </c>
      <c r="G231" s="216"/>
      <c r="H231" s="220">
        <v>2.3199999999999998</v>
      </c>
      <c r="I231" s="221"/>
      <c r="J231" s="216"/>
      <c r="K231" s="216"/>
      <c r="L231" s="222"/>
      <c r="M231" s="223"/>
      <c r="N231" s="224"/>
      <c r="O231" s="224"/>
      <c r="P231" s="224"/>
      <c r="Q231" s="224"/>
      <c r="R231" s="224"/>
      <c r="S231" s="224"/>
      <c r="T231" s="225"/>
      <c r="AT231" s="226" t="s">
        <v>127</v>
      </c>
      <c r="AU231" s="226" t="s">
        <v>77</v>
      </c>
      <c r="AV231" s="11" t="s">
        <v>77</v>
      </c>
      <c r="AW231" s="11" t="s">
        <v>30</v>
      </c>
      <c r="AX231" s="11" t="s">
        <v>67</v>
      </c>
      <c r="AY231" s="226" t="s">
        <v>117</v>
      </c>
    </row>
    <row r="232" s="11" customFormat="1">
      <c r="B232" s="215"/>
      <c r="C232" s="216"/>
      <c r="D232" s="217" t="s">
        <v>127</v>
      </c>
      <c r="E232" s="218" t="s">
        <v>1</v>
      </c>
      <c r="F232" s="219" t="s">
        <v>483</v>
      </c>
      <c r="G232" s="216"/>
      <c r="H232" s="220">
        <v>200.5</v>
      </c>
      <c r="I232" s="221"/>
      <c r="J232" s="216"/>
      <c r="K232" s="216"/>
      <c r="L232" s="222"/>
      <c r="M232" s="223"/>
      <c r="N232" s="224"/>
      <c r="O232" s="224"/>
      <c r="P232" s="224"/>
      <c r="Q232" s="224"/>
      <c r="R232" s="224"/>
      <c r="S232" s="224"/>
      <c r="T232" s="225"/>
      <c r="AT232" s="226" t="s">
        <v>127</v>
      </c>
      <c r="AU232" s="226" t="s">
        <v>77</v>
      </c>
      <c r="AV232" s="11" t="s">
        <v>77</v>
      </c>
      <c r="AW232" s="11" t="s">
        <v>30</v>
      </c>
      <c r="AX232" s="11" t="s">
        <v>67</v>
      </c>
      <c r="AY232" s="226" t="s">
        <v>117</v>
      </c>
    </row>
    <row r="233" s="11" customFormat="1">
      <c r="B233" s="215"/>
      <c r="C233" s="216"/>
      <c r="D233" s="217" t="s">
        <v>127</v>
      </c>
      <c r="E233" s="218" t="s">
        <v>1</v>
      </c>
      <c r="F233" s="219" t="s">
        <v>484</v>
      </c>
      <c r="G233" s="216"/>
      <c r="H233" s="220">
        <v>22.149999999999999</v>
      </c>
      <c r="I233" s="221"/>
      <c r="J233" s="216"/>
      <c r="K233" s="216"/>
      <c r="L233" s="222"/>
      <c r="M233" s="223"/>
      <c r="N233" s="224"/>
      <c r="O233" s="224"/>
      <c r="P233" s="224"/>
      <c r="Q233" s="224"/>
      <c r="R233" s="224"/>
      <c r="S233" s="224"/>
      <c r="T233" s="225"/>
      <c r="AT233" s="226" t="s">
        <v>127</v>
      </c>
      <c r="AU233" s="226" t="s">
        <v>77</v>
      </c>
      <c r="AV233" s="11" t="s">
        <v>77</v>
      </c>
      <c r="AW233" s="11" t="s">
        <v>30</v>
      </c>
      <c r="AX233" s="11" t="s">
        <v>67</v>
      </c>
      <c r="AY233" s="226" t="s">
        <v>117</v>
      </c>
    </row>
    <row r="234" s="13" customFormat="1">
      <c r="B234" s="241"/>
      <c r="C234" s="242"/>
      <c r="D234" s="217" t="s">
        <v>127</v>
      </c>
      <c r="E234" s="243" t="s">
        <v>1</v>
      </c>
      <c r="F234" s="244" t="s">
        <v>292</v>
      </c>
      <c r="G234" s="242"/>
      <c r="H234" s="245">
        <v>224.97</v>
      </c>
      <c r="I234" s="246"/>
      <c r="J234" s="242"/>
      <c r="K234" s="242"/>
      <c r="L234" s="247"/>
      <c r="M234" s="248"/>
      <c r="N234" s="249"/>
      <c r="O234" s="249"/>
      <c r="P234" s="249"/>
      <c r="Q234" s="249"/>
      <c r="R234" s="249"/>
      <c r="S234" s="249"/>
      <c r="T234" s="250"/>
      <c r="AT234" s="251" t="s">
        <v>127</v>
      </c>
      <c r="AU234" s="251" t="s">
        <v>77</v>
      </c>
      <c r="AV234" s="13" t="s">
        <v>136</v>
      </c>
      <c r="AW234" s="13" t="s">
        <v>30</v>
      </c>
      <c r="AX234" s="13" t="s">
        <v>75</v>
      </c>
      <c r="AY234" s="251" t="s">
        <v>117</v>
      </c>
    </row>
    <row r="235" s="1" customFormat="1" ht="22.5" customHeight="1">
      <c r="B235" s="36"/>
      <c r="C235" s="203" t="s">
        <v>485</v>
      </c>
      <c r="D235" s="203" t="s">
        <v>120</v>
      </c>
      <c r="E235" s="204" t="s">
        <v>486</v>
      </c>
      <c r="F235" s="205" t="s">
        <v>487</v>
      </c>
      <c r="G235" s="206" t="s">
        <v>283</v>
      </c>
      <c r="H235" s="207">
        <v>1274.7000000000001</v>
      </c>
      <c r="I235" s="208"/>
      <c r="J235" s="209">
        <f>ROUND(I235*H235,2)</f>
        <v>0</v>
      </c>
      <c r="K235" s="205" t="s">
        <v>124</v>
      </c>
      <c r="L235" s="41"/>
      <c r="M235" s="210" t="s">
        <v>1</v>
      </c>
      <c r="N235" s="211" t="s">
        <v>38</v>
      </c>
      <c r="O235" s="77"/>
      <c r="P235" s="212">
        <f>O235*H235</f>
        <v>0</v>
      </c>
      <c r="Q235" s="212">
        <v>0</v>
      </c>
      <c r="R235" s="212">
        <f>Q235*H235</f>
        <v>0</v>
      </c>
      <c r="S235" s="212">
        <v>0</v>
      </c>
      <c r="T235" s="213">
        <f>S235*H235</f>
        <v>0</v>
      </c>
      <c r="AR235" s="15" t="s">
        <v>136</v>
      </c>
      <c r="AT235" s="15" t="s">
        <v>120</v>
      </c>
      <c r="AU235" s="15" t="s">
        <v>77</v>
      </c>
      <c r="AY235" s="15" t="s">
        <v>117</v>
      </c>
      <c r="BE235" s="214">
        <f>IF(N235="základní",J235,0)</f>
        <v>0</v>
      </c>
      <c r="BF235" s="214">
        <f>IF(N235="snížená",J235,0)</f>
        <v>0</v>
      </c>
      <c r="BG235" s="214">
        <f>IF(N235="zákl. přenesená",J235,0)</f>
        <v>0</v>
      </c>
      <c r="BH235" s="214">
        <f>IF(N235="sníž. přenesená",J235,0)</f>
        <v>0</v>
      </c>
      <c r="BI235" s="214">
        <f>IF(N235="nulová",J235,0)</f>
        <v>0</v>
      </c>
      <c r="BJ235" s="15" t="s">
        <v>75</v>
      </c>
      <c r="BK235" s="214">
        <f>ROUND(I235*H235,2)</f>
        <v>0</v>
      </c>
      <c r="BL235" s="15" t="s">
        <v>136</v>
      </c>
      <c r="BM235" s="15" t="s">
        <v>488</v>
      </c>
    </row>
    <row r="236" s="12" customFormat="1">
      <c r="B236" s="227"/>
      <c r="C236" s="228"/>
      <c r="D236" s="217" t="s">
        <v>127</v>
      </c>
      <c r="E236" s="229" t="s">
        <v>1</v>
      </c>
      <c r="F236" s="230" t="s">
        <v>285</v>
      </c>
      <c r="G236" s="228"/>
      <c r="H236" s="229" t="s">
        <v>1</v>
      </c>
      <c r="I236" s="231"/>
      <c r="J236" s="228"/>
      <c r="K236" s="228"/>
      <c r="L236" s="232"/>
      <c r="M236" s="233"/>
      <c r="N236" s="234"/>
      <c r="O236" s="234"/>
      <c r="P236" s="234"/>
      <c r="Q236" s="234"/>
      <c r="R236" s="234"/>
      <c r="S236" s="234"/>
      <c r="T236" s="235"/>
      <c r="AT236" s="236" t="s">
        <v>127</v>
      </c>
      <c r="AU236" s="236" t="s">
        <v>77</v>
      </c>
      <c r="AV236" s="12" t="s">
        <v>75</v>
      </c>
      <c r="AW236" s="12" t="s">
        <v>30</v>
      </c>
      <c r="AX236" s="12" t="s">
        <v>67</v>
      </c>
      <c r="AY236" s="236" t="s">
        <v>117</v>
      </c>
    </row>
    <row r="237" s="12" customFormat="1">
      <c r="B237" s="227"/>
      <c r="C237" s="228"/>
      <c r="D237" s="217" t="s">
        <v>127</v>
      </c>
      <c r="E237" s="229" t="s">
        <v>1</v>
      </c>
      <c r="F237" s="230" t="s">
        <v>489</v>
      </c>
      <c r="G237" s="228"/>
      <c r="H237" s="229" t="s">
        <v>1</v>
      </c>
      <c r="I237" s="231"/>
      <c r="J237" s="228"/>
      <c r="K237" s="228"/>
      <c r="L237" s="232"/>
      <c r="M237" s="233"/>
      <c r="N237" s="234"/>
      <c r="O237" s="234"/>
      <c r="P237" s="234"/>
      <c r="Q237" s="234"/>
      <c r="R237" s="234"/>
      <c r="S237" s="234"/>
      <c r="T237" s="235"/>
      <c r="AT237" s="236" t="s">
        <v>127</v>
      </c>
      <c r="AU237" s="236" t="s">
        <v>77</v>
      </c>
      <c r="AV237" s="12" t="s">
        <v>75</v>
      </c>
      <c r="AW237" s="12" t="s">
        <v>30</v>
      </c>
      <c r="AX237" s="12" t="s">
        <v>67</v>
      </c>
      <c r="AY237" s="236" t="s">
        <v>117</v>
      </c>
    </row>
    <row r="238" s="12" customFormat="1">
      <c r="B238" s="227"/>
      <c r="C238" s="228"/>
      <c r="D238" s="217" t="s">
        <v>127</v>
      </c>
      <c r="E238" s="229" t="s">
        <v>1</v>
      </c>
      <c r="F238" s="230" t="s">
        <v>490</v>
      </c>
      <c r="G238" s="228"/>
      <c r="H238" s="229" t="s">
        <v>1</v>
      </c>
      <c r="I238" s="231"/>
      <c r="J238" s="228"/>
      <c r="K238" s="228"/>
      <c r="L238" s="232"/>
      <c r="M238" s="233"/>
      <c r="N238" s="234"/>
      <c r="O238" s="234"/>
      <c r="P238" s="234"/>
      <c r="Q238" s="234"/>
      <c r="R238" s="234"/>
      <c r="S238" s="234"/>
      <c r="T238" s="235"/>
      <c r="AT238" s="236" t="s">
        <v>127</v>
      </c>
      <c r="AU238" s="236" t="s">
        <v>77</v>
      </c>
      <c r="AV238" s="12" t="s">
        <v>75</v>
      </c>
      <c r="AW238" s="12" t="s">
        <v>30</v>
      </c>
      <c r="AX238" s="12" t="s">
        <v>67</v>
      </c>
      <c r="AY238" s="236" t="s">
        <v>117</v>
      </c>
    </row>
    <row r="239" s="11" customFormat="1">
      <c r="B239" s="215"/>
      <c r="C239" s="216"/>
      <c r="D239" s="217" t="s">
        <v>127</v>
      </c>
      <c r="E239" s="218" t="s">
        <v>1</v>
      </c>
      <c r="F239" s="219" t="s">
        <v>491</v>
      </c>
      <c r="G239" s="216"/>
      <c r="H239" s="220">
        <v>27.300000000000001</v>
      </c>
      <c r="I239" s="221"/>
      <c r="J239" s="216"/>
      <c r="K239" s="216"/>
      <c r="L239" s="222"/>
      <c r="M239" s="223"/>
      <c r="N239" s="224"/>
      <c r="O239" s="224"/>
      <c r="P239" s="224"/>
      <c r="Q239" s="224"/>
      <c r="R239" s="224"/>
      <c r="S239" s="224"/>
      <c r="T239" s="225"/>
      <c r="AT239" s="226" t="s">
        <v>127</v>
      </c>
      <c r="AU239" s="226" t="s">
        <v>77</v>
      </c>
      <c r="AV239" s="11" t="s">
        <v>77</v>
      </c>
      <c r="AW239" s="11" t="s">
        <v>30</v>
      </c>
      <c r="AX239" s="11" t="s">
        <v>67</v>
      </c>
      <c r="AY239" s="226" t="s">
        <v>117</v>
      </c>
    </row>
    <row r="240" s="11" customFormat="1">
      <c r="B240" s="215"/>
      <c r="C240" s="216"/>
      <c r="D240" s="217" t="s">
        <v>127</v>
      </c>
      <c r="E240" s="218" t="s">
        <v>1</v>
      </c>
      <c r="F240" s="219" t="s">
        <v>492</v>
      </c>
      <c r="G240" s="216"/>
      <c r="H240" s="220">
        <v>1247.4000000000001</v>
      </c>
      <c r="I240" s="221"/>
      <c r="J240" s="216"/>
      <c r="K240" s="216"/>
      <c r="L240" s="222"/>
      <c r="M240" s="223"/>
      <c r="N240" s="224"/>
      <c r="O240" s="224"/>
      <c r="P240" s="224"/>
      <c r="Q240" s="224"/>
      <c r="R240" s="224"/>
      <c r="S240" s="224"/>
      <c r="T240" s="225"/>
      <c r="AT240" s="226" t="s">
        <v>127</v>
      </c>
      <c r="AU240" s="226" t="s">
        <v>77</v>
      </c>
      <c r="AV240" s="11" t="s">
        <v>77</v>
      </c>
      <c r="AW240" s="11" t="s">
        <v>30</v>
      </c>
      <c r="AX240" s="11" t="s">
        <v>67</v>
      </c>
      <c r="AY240" s="226" t="s">
        <v>117</v>
      </c>
    </row>
    <row r="241" s="13" customFormat="1">
      <c r="B241" s="241"/>
      <c r="C241" s="242"/>
      <c r="D241" s="217" t="s">
        <v>127</v>
      </c>
      <c r="E241" s="243" t="s">
        <v>1</v>
      </c>
      <c r="F241" s="244" t="s">
        <v>292</v>
      </c>
      <c r="G241" s="242"/>
      <c r="H241" s="245">
        <v>1274.7000000000001</v>
      </c>
      <c r="I241" s="246"/>
      <c r="J241" s="242"/>
      <c r="K241" s="242"/>
      <c r="L241" s="247"/>
      <c r="M241" s="248"/>
      <c r="N241" s="249"/>
      <c r="O241" s="249"/>
      <c r="P241" s="249"/>
      <c r="Q241" s="249"/>
      <c r="R241" s="249"/>
      <c r="S241" s="249"/>
      <c r="T241" s="250"/>
      <c r="AT241" s="251" t="s">
        <v>127</v>
      </c>
      <c r="AU241" s="251" t="s">
        <v>77</v>
      </c>
      <c r="AV241" s="13" t="s">
        <v>136</v>
      </c>
      <c r="AW241" s="13" t="s">
        <v>30</v>
      </c>
      <c r="AX241" s="13" t="s">
        <v>75</v>
      </c>
      <c r="AY241" s="251" t="s">
        <v>117</v>
      </c>
    </row>
    <row r="242" s="1" customFormat="1" ht="22.5" customHeight="1">
      <c r="B242" s="36"/>
      <c r="C242" s="203" t="s">
        <v>493</v>
      </c>
      <c r="D242" s="203" t="s">
        <v>120</v>
      </c>
      <c r="E242" s="204" t="s">
        <v>494</v>
      </c>
      <c r="F242" s="205" t="s">
        <v>495</v>
      </c>
      <c r="G242" s="206" t="s">
        <v>283</v>
      </c>
      <c r="H242" s="207">
        <v>1607.3</v>
      </c>
      <c r="I242" s="208"/>
      <c r="J242" s="209">
        <f>ROUND(I242*H242,2)</f>
        <v>0</v>
      </c>
      <c r="K242" s="205" t="s">
        <v>124</v>
      </c>
      <c r="L242" s="41"/>
      <c r="M242" s="210" t="s">
        <v>1</v>
      </c>
      <c r="N242" s="211" t="s">
        <v>38</v>
      </c>
      <c r="O242" s="77"/>
      <c r="P242" s="212">
        <f>O242*H242</f>
        <v>0</v>
      </c>
      <c r="Q242" s="212">
        <v>2.0327999999999999</v>
      </c>
      <c r="R242" s="212">
        <f>Q242*H242</f>
        <v>3267.3194399999998</v>
      </c>
      <c r="S242" s="212">
        <v>0</v>
      </c>
      <c r="T242" s="213">
        <f>S242*H242</f>
        <v>0</v>
      </c>
      <c r="AR242" s="15" t="s">
        <v>136</v>
      </c>
      <c r="AT242" s="15" t="s">
        <v>120</v>
      </c>
      <c r="AU242" s="15" t="s">
        <v>77</v>
      </c>
      <c r="AY242" s="15" t="s">
        <v>117</v>
      </c>
      <c r="BE242" s="214">
        <f>IF(N242="základní",J242,0)</f>
        <v>0</v>
      </c>
      <c r="BF242" s="214">
        <f>IF(N242="snížená",J242,0)</f>
        <v>0</v>
      </c>
      <c r="BG242" s="214">
        <f>IF(N242="zákl. přenesená",J242,0)</f>
        <v>0</v>
      </c>
      <c r="BH242" s="214">
        <f>IF(N242="sníž. přenesená",J242,0)</f>
        <v>0</v>
      </c>
      <c r="BI242" s="214">
        <f>IF(N242="nulová",J242,0)</f>
        <v>0</v>
      </c>
      <c r="BJ242" s="15" t="s">
        <v>75</v>
      </c>
      <c r="BK242" s="214">
        <f>ROUND(I242*H242,2)</f>
        <v>0</v>
      </c>
      <c r="BL242" s="15" t="s">
        <v>136</v>
      </c>
      <c r="BM242" s="15" t="s">
        <v>496</v>
      </c>
    </row>
    <row r="243" s="12" customFormat="1">
      <c r="B243" s="227"/>
      <c r="C243" s="228"/>
      <c r="D243" s="217" t="s">
        <v>127</v>
      </c>
      <c r="E243" s="229" t="s">
        <v>1</v>
      </c>
      <c r="F243" s="230" t="s">
        <v>285</v>
      </c>
      <c r="G243" s="228"/>
      <c r="H243" s="229" t="s">
        <v>1</v>
      </c>
      <c r="I243" s="231"/>
      <c r="J243" s="228"/>
      <c r="K243" s="228"/>
      <c r="L243" s="232"/>
      <c r="M243" s="233"/>
      <c r="N243" s="234"/>
      <c r="O243" s="234"/>
      <c r="P243" s="234"/>
      <c r="Q243" s="234"/>
      <c r="R243" s="234"/>
      <c r="S243" s="234"/>
      <c r="T243" s="235"/>
      <c r="AT243" s="236" t="s">
        <v>127</v>
      </c>
      <c r="AU243" s="236" t="s">
        <v>77</v>
      </c>
      <c r="AV243" s="12" t="s">
        <v>75</v>
      </c>
      <c r="AW243" s="12" t="s">
        <v>30</v>
      </c>
      <c r="AX243" s="12" t="s">
        <v>67</v>
      </c>
      <c r="AY243" s="236" t="s">
        <v>117</v>
      </c>
    </row>
    <row r="244" s="11" customFormat="1">
      <c r="B244" s="215"/>
      <c r="C244" s="216"/>
      <c r="D244" s="217" t="s">
        <v>127</v>
      </c>
      <c r="E244" s="218" t="s">
        <v>1</v>
      </c>
      <c r="F244" s="219" t="s">
        <v>497</v>
      </c>
      <c r="G244" s="216"/>
      <c r="H244" s="220">
        <v>1607.3</v>
      </c>
      <c r="I244" s="221"/>
      <c r="J244" s="216"/>
      <c r="K244" s="216"/>
      <c r="L244" s="222"/>
      <c r="M244" s="223"/>
      <c r="N244" s="224"/>
      <c r="O244" s="224"/>
      <c r="P244" s="224"/>
      <c r="Q244" s="224"/>
      <c r="R244" s="224"/>
      <c r="S244" s="224"/>
      <c r="T244" s="225"/>
      <c r="AT244" s="226" t="s">
        <v>127</v>
      </c>
      <c r="AU244" s="226" t="s">
        <v>77</v>
      </c>
      <c r="AV244" s="11" t="s">
        <v>77</v>
      </c>
      <c r="AW244" s="11" t="s">
        <v>30</v>
      </c>
      <c r="AX244" s="11" t="s">
        <v>75</v>
      </c>
      <c r="AY244" s="226" t="s">
        <v>117</v>
      </c>
    </row>
    <row r="245" s="1" customFormat="1" ht="22.5" customHeight="1">
      <c r="B245" s="36"/>
      <c r="C245" s="203" t="s">
        <v>498</v>
      </c>
      <c r="D245" s="203" t="s">
        <v>120</v>
      </c>
      <c r="E245" s="204" t="s">
        <v>499</v>
      </c>
      <c r="F245" s="205" t="s">
        <v>500</v>
      </c>
      <c r="G245" s="206" t="s">
        <v>283</v>
      </c>
      <c r="H245" s="207">
        <v>474</v>
      </c>
      <c r="I245" s="208"/>
      <c r="J245" s="209">
        <f>ROUND(I245*H245,2)</f>
        <v>0</v>
      </c>
      <c r="K245" s="205" t="s">
        <v>124</v>
      </c>
      <c r="L245" s="41"/>
      <c r="M245" s="210" t="s">
        <v>1</v>
      </c>
      <c r="N245" s="211" t="s">
        <v>38</v>
      </c>
      <c r="O245" s="77"/>
      <c r="P245" s="212">
        <f>O245*H245</f>
        <v>0</v>
      </c>
      <c r="Q245" s="212">
        <v>1.9967999999999999</v>
      </c>
      <c r="R245" s="212">
        <f>Q245*H245</f>
        <v>946.48320000000001</v>
      </c>
      <c r="S245" s="212">
        <v>0</v>
      </c>
      <c r="T245" s="213">
        <f>S245*H245</f>
        <v>0</v>
      </c>
      <c r="AR245" s="15" t="s">
        <v>136</v>
      </c>
      <c r="AT245" s="15" t="s">
        <v>120</v>
      </c>
      <c r="AU245" s="15" t="s">
        <v>77</v>
      </c>
      <c r="AY245" s="15" t="s">
        <v>117</v>
      </c>
      <c r="BE245" s="214">
        <f>IF(N245="základní",J245,0)</f>
        <v>0</v>
      </c>
      <c r="BF245" s="214">
        <f>IF(N245="snížená",J245,0)</f>
        <v>0</v>
      </c>
      <c r="BG245" s="214">
        <f>IF(N245="zákl. přenesená",J245,0)</f>
        <v>0</v>
      </c>
      <c r="BH245" s="214">
        <f>IF(N245="sníž. přenesená",J245,0)</f>
        <v>0</v>
      </c>
      <c r="BI245" s="214">
        <f>IF(N245="nulová",J245,0)</f>
        <v>0</v>
      </c>
      <c r="BJ245" s="15" t="s">
        <v>75</v>
      </c>
      <c r="BK245" s="214">
        <f>ROUND(I245*H245,2)</f>
        <v>0</v>
      </c>
      <c r="BL245" s="15" t="s">
        <v>136</v>
      </c>
      <c r="BM245" s="15" t="s">
        <v>501</v>
      </c>
    </row>
    <row r="246" s="12" customFormat="1">
      <c r="B246" s="227"/>
      <c r="C246" s="228"/>
      <c r="D246" s="217" t="s">
        <v>127</v>
      </c>
      <c r="E246" s="229" t="s">
        <v>1</v>
      </c>
      <c r="F246" s="230" t="s">
        <v>285</v>
      </c>
      <c r="G246" s="228"/>
      <c r="H246" s="229" t="s">
        <v>1</v>
      </c>
      <c r="I246" s="231"/>
      <c r="J246" s="228"/>
      <c r="K246" s="228"/>
      <c r="L246" s="232"/>
      <c r="M246" s="233"/>
      <c r="N246" s="234"/>
      <c r="O246" s="234"/>
      <c r="P246" s="234"/>
      <c r="Q246" s="234"/>
      <c r="R246" s="234"/>
      <c r="S246" s="234"/>
      <c r="T246" s="235"/>
      <c r="AT246" s="236" t="s">
        <v>127</v>
      </c>
      <c r="AU246" s="236" t="s">
        <v>77</v>
      </c>
      <c r="AV246" s="12" t="s">
        <v>75</v>
      </c>
      <c r="AW246" s="12" t="s">
        <v>30</v>
      </c>
      <c r="AX246" s="12" t="s">
        <v>67</v>
      </c>
      <c r="AY246" s="236" t="s">
        <v>117</v>
      </c>
    </row>
    <row r="247" s="11" customFormat="1">
      <c r="B247" s="215"/>
      <c r="C247" s="216"/>
      <c r="D247" s="217" t="s">
        <v>127</v>
      </c>
      <c r="E247" s="218" t="s">
        <v>1</v>
      </c>
      <c r="F247" s="219" t="s">
        <v>502</v>
      </c>
      <c r="G247" s="216"/>
      <c r="H247" s="220">
        <v>7</v>
      </c>
      <c r="I247" s="221"/>
      <c r="J247" s="216"/>
      <c r="K247" s="216"/>
      <c r="L247" s="222"/>
      <c r="M247" s="223"/>
      <c r="N247" s="224"/>
      <c r="O247" s="224"/>
      <c r="P247" s="224"/>
      <c r="Q247" s="224"/>
      <c r="R247" s="224"/>
      <c r="S247" s="224"/>
      <c r="T247" s="225"/>
      <c r="AT247" s="226" t="s">
        <v>127</v>
      </c>
      <c r="AU247" s="226" t="s">
        <v>77</v>
      </c>
      <c r="AV247" s="11" t="s">
        <v>77</v>
      </c>
      <c r="AW247" s="11" t="s">
        <v>30</v>
      </c>
      <c r="AX247" s="11" t="s">
        <v>67</v>
      </c>
      <c r="AY247" s="226" t="s">
        <v>117</v>
      </c>
    </row>
    <row r="248" s="11" customFormat="1">
      <c r="B248" s="215"/>
      <c r="C248" s="216"/>
      <c r="D248" s="217" t="s">
        <v>127</v>
      </c>
      <c r="E248" s="218" t="s">
        <v>1</v>
      </c>
      <c r="F248" s="219" t="s">
        <v>503</v>
      </c>
      <c r="G248" s="216"/>
      <c r="H248" s="220">
        <v>467</v>
      </c>
      <c r="I248" s="221"/>
      <c r="J248" s="216"/>
      <c r="K248" s="216"/>
      <c r="L248" s="222"/>
      <c r="M248" s="223"/>
      <c r="N248" s="224"/>
      <c r="O248" s="224"/>
      <c r="P248" s="224"/>
      <c r="Q248" s="224"/>
      <c r="R248" s="224"/>
      <c r="S248" s="224"/>
      <c r="T248" s="225"/>
      <c r="AT248" s="226" t="s">
        <v>127</v>
      </c>
      <c r="AU248" s="226" t="s">
        <v>77</v>
      </c>
      <c r="AV248" s="11" t="s">
        <v>77</v>
      </c>
      <c r="AW248" s="11" t="s">
        <v>30</v>
      </c>
      <c r="AX248" s="11" t="s">
        <v>67</v>
      </c>
      <c r="AY248" s="226" t="s">
        <v>117</v>
      </c>
    </row>
    <row r="249" s="13" customFormat="1">
      <c r="B249" s="241"/>
      <c r="C249" s="242"/>
      <c r="D249" s="217" t="s">
        <v>127</v>
      </c>
      <c r="E249" s="243" t="s">
        <v>1</v>
      </c>
      <c r="F249" s="244" t="s">
        <v>292</v>
      </c>
      <c r="G249" s="242"/>
      <c r="H249" s="245">
        <v>474</v>
      </c>
      <c r="I249" s="246"/>
      <c r="J249" s="242"/>
      <c r="K249" s="242"/>
      <c r="L249" s="247"/>
      <c r="M249" s="248"/>
      <c r="N249" s="249"/>
      <c r="O249" s="249"/>
      <c r="P249" s="249"/>
      <c r="Q249" s="249"/>
      <c r="R249" s="249"/>
      <c r="S249" s="249"/>
      <c r="T249" s="250"/>
      <c r="AT249" s="251" t="s">
        <v>127</v>
      </c>
      <c r="AU249" s="251" t="s">
        <v>77</v>
      </c>
      <c r="AV249" s="13" t="s">
        <v>136</v>
      </c>
      <c r="AW249" s="13" t="s">
        <v>30</v>
      </c>
      <c r="AX249" s="13" t="s">
        <v>75</v>
      </c>
      <c r="AY249" s="251" t="s">
        <v>117</v>
      </c>
    </row>
    <row r="250" s="1" customFormat="1" ht="16.5" customHeight="1">
      <c r="B250" s="36"/>
      <c r="C250" s="203" t="s">
        <v>504</v>
      </c>
      <c r="D250" s="203" t="s">
        <v>120</v>
      </c>
      <c r="E250" s="204" t="s">
        <v>505</v>
      </c>
      <c r="F250" s="205" t="s">
        <v>506</v>
      </c>
      <c r="G250" s="206" t="s">
        <v>366</v>
      </c>
      <c r="H250" s="207">
        <v>605.95799999999997</v>
      </c>
      <c r="I250" s="208"/>
      <c r="J250" s="209">
        <f>ROUND(I250*H250,2)</f>
        <v>0</v>
      </c>
      <c r="K250" s="205" t="s">
        <v>124</v>
      </c>
      <c r="L250" s="41"/>
      <c r="M250" s="210" t="s">
        <v>1</v>
      </c>
      <c r="N250" s="211" t="s">
        <v>38</v>
      </c>
      <c r="O250" s="77"/>
      <c r="P250" s="212">
        <f>O250*H250</f>
        <v>0</v>
      </c>
      <c r="Q250" s="212">
        <v>0</v>
      </c>
      <c r="R250" s="212">
        <f>Q250*H250</f>
        <v>0</v>
      </c>
      <c r="S250" s="212">
        <v>0</v>
      </c>
      <c r="T250" s="213">
        <f>S250*H250</f>
        <v>0</v>
      </c>
      <c r="AR250" s="15" t="s">
        <v>136</v>
      </c>
      <c r="AT250" s="15" t="s">
        <v>120</v>
      </c>
      <c r="AU250" s="15" t="s">
        <v>77</v>
      </c>
      <c r="AY250" s="15" t="s">
        <v>117</v>
      </c>
      <c r="BE250" s="214">
        <f>IF(N250="základní",J250,0)</f>
        <v>0</v>
      </c>
      <c r="BF250" s="214">
        <f>IF(N250="snížená",J250,0)</f>
        <v>0</v>
      </c>
      <c r="BG250" s="214">
        <f>IF(N250="zákl. přenesená",J250,0)</f>
        <v>0</v>
      </c>
      <c r="BH250" s="214">
        <f>IF(N250="sníž. přenesená",J250,0)</f>
        <v>0</v>
      </c>
      <c r="BI250" s="214">
        <f>IF(N250="nulová",J250,0)</f>
        <v>0</v>
      </c>
      <c r="BJ250" s="15" t="s">
        <v>75</v>
      </c>
      <c r="BK250" s="214">
        <f>ROUND(I250*H250,2)</f>
        <v>0</v>
      </c>
      <c r="BL250" s="15" t="s">
        <v>136</v>
      </c>
      <c r="BM250" s="15" t="s">
        <v>507</v>
      </c>
    </row>
    <row r="251" s="12" customFormat="1">
      <c r="B251" s="227"/>
      <c r="C251" s="228"/>
      <c r="D251" s="217" t="s">
        <v>127</v>
      </c>
      <c r="E251" s="229" t="s">
        <v>1</v>
      </c>
      <c r="F251" s="230" t="s">
        <v>285</v>
      </c>
      <c r="G251" s="228"/>
      <c r="H251" s="229" t="s">
        <v>1</v>
      </c>
      <c r="I251" s="231"/>
      <c r="J251" s="228"/>
      <c r="K251" s="228"/>
      <c r="L251" s="232"/>
      <c r="M251" s="233"/>
      <c r="N251" s="234"/>
      <c r="O251" s="234"/>
      <c r="P251" s="234"/>
      <c r="Q251" s="234"/>
      <c r="R251" s="234"/>
      <c r="S251" s="234"/>
      <c r="T251" s="235"/>
      <c r="AT251" s="236" t="s">
        <v>127</v>
      </c>
      <c r="AU251" s="236" t="s">
        <v>77</v>
      </c>
      <c r="AV251" s="12" t="s">
        <v>75</v>
      </c>
      <c r="AW251" s="12" t="s">
        <v>30</v>
      </c>
      <c r="AX251" s="12" t="s">
        <v>67</v>
      </c>
      <c r="AY251" s="236" t="s">
        <v>117</v>
      </c>
    </row>
    <row r="252" s="11" customFormat="1">
      <c r="B252" s="215"/>
      <c r="C252" s="216"/>
      <c r="D252" s="217" t="s">
        <v>127</v>
      </c>
      <c r="E252" s="218" t="s">
        <v>1</v>
      </c>
      <c r="F252" s="219" t="s">
        <v>508</v>
      </c>
      <c r="G252" s="216"/>
      <c r="H252" s="220">
        <v>22.207999999999998</v>
      </c>
      <c r="I252" s="221"/>
      <c r="J252" s="216"/>
      <c r="K252" s="216"/>
      <c r="L252" s="222"/>
      <c r="M252" s="223"/>
      <c r="N252" s="224"/>
      <c r="O252" s="224"/>
      <c r="P252" s="224"/>
      <c r="Q252" s="224"/>
      <c r="R252" s="224"/>
      <c r="S252" s="224"/>
      <c r="T252" s="225"/>
      <c r="AT252" s="226" t="s">
        <v>127</v>
      </c>
      <c r="AU252" s="226" t="s">
        <v>77</v>
      </c>
      <c r="AV252" s="11" t="s">
        <v>77</v>
      </c>
      <c r="AW252" s="11" t="s">
        <v>30</v>
      </c>
      <c r="AX252" s="11" t="s">
        <v>67</v>
      </c>
      <c r="AY252" s="226" t="s">
        <v>117</v>
      </c>
    </row>
    <row r="253" s="11" customFormat="1">
      <c r="B253" s="215"/>
      <c r="C253" s="216"/>
      <c r="D253" s="217" t="s">
        <v>127</v>
      </c>
      <c r="E253" s="218" t="s">
        <v>1</v>
      </c>
      <c r="F253" s="219" t="s">
        <v>509</v>
      </c>
      <c r="G253" s="216"/>
      <c r="H253" s="220">
        <v>583.75</v>
      </c>
      <c r="I253" s="221"/>
      <c r="J253" s="216"/>
      <c r="K253" s="216"/>
      <c r="L253" s="222"/>
      <c r="M253" s="223"/>
      <c r="N253" s="224"/>
      <c r="O253" s="224"/>
      <c r="P253" s="224"/>
      <c r="Q253" s="224"/>
      <c r="R253" s="224"/>
      <c r="S253" s="224"/>
      <c r="T253" s="225"/>
      <c r="AT253" s="226" t="s">
        <v>127</v>
      </c>
      <c r="AU253" s="226" t="s">
        <v>77</v>
      </c>
      <c r="AV253" s="11" t="s">
        <v>77</v>
      </c>
      <c r="AW253" s="11" t="s">
        <v>30</v>
      </c>
      <c r="AX253" s="11" t="s">
        <v>67</v>
      </c>
      <c r="AY253" s="226" t="s">
        <v>117</v>
      </c>
    </row>
    <row r="254" s="13" customFormat="1">
      <c r="B254" s="241"/>
      <c r="C254" s="242"/>
      <c r="D254" s="217" t="s">
        <v>127</v>
      </c>
      <c r="E254" s="243" t="s">
        <v>1</v>
      </c>
      <c r="F254" s="244" t="s">
        <v>292</v>
      </c>
      <c r="G254" s="242"/>
      <c r="H254" s="245">
        <v>605.95799999999997</v>
      </c>
      <c r="I254" s="246"/>
      <c r="J254" s="242"/>
      <c r="K254" s="242"/>
      <c r="L254" s="247"/>
      <c r="M254" s="248"/>
      <c r="N254" s="249"/>
      <c r="O254" s="249"/>
      <c r="P254" s="249"/>
      <c r="Q254" s="249"/>
      <c r="R254" s="249"/>
      <c r="S254" s="249"/>
      <c r="T254" s="250"/>
      <c r="AT254" s="251" t="s">
        <v>127</v>
      </c>
      <c r="AU254" s="251" t="s">
        <v>77</v>
      </c>
      <c r="AV254" s="13" t="s">
        <v>136</v>
      </c>
      <c r="AW254" s="13" t="s">
        <v>30</v>
      </c>
      <c r="AX254" s="13" t="s">
        <v>75</v>
      </c>
      <c r="AY254" s="251" t="s">
        <v>117</v>
      </c>
    </row>
    <row r="255" s="1" customFormat="1" ht="22.5" customHeight="1">
      <c r="B255" s="36"/>
      <c r="C255" s="203" t="s">
        <v>510</v>
      </c>
      <c r="D255" s="203" t="s">
        <v>120</v>
      </c>
      <c r="E255" s="204" t="s">
        <v>511</v>
      </c>
      <c r="F255" s="205" t="s">
        <v>512</v>
      </c>
      <c r="G255" s="206" t="s">
        <v>366</v>
      </c>
      <c r="H255" s="207">
        <v>1003.7000000000001</v>
      </c>
      <c r="I255" s="208"/>
      <c r="J255" s="209">
        <f>ROUND(I255*H255,2)</f>
        <v>0</v>
      </c>
      <c r="K255" s="205" t="s">
        <v>124</v>
      </c>
      <c r="L255" s="41"/>
      <c r="M255" s="210" t="s">
        <v>1</v>
      </c>
      <c r="N255" s="211" t="s">
        <v>38</v>
      </c>
      <c r="O255" s="77"/>
      <c r="P255" s="212">
        <f>O255*H255</f>
        <v>0</v>
      </c>
      <c r="Q255" s="212">
        <v>0.93779000000000001</v>
      </c>
      <c r="R255" s="212">
        <f>Q255*H255</f>
        <v>941.2598230000001</v>
      </c>
      <c r="S255" s="212">
        <v>0</v>
      </c>
      <c r="T255" s="213">
        <f>S255*H255</f>
        <v>0</v>
      </c>
      <c r="AR255" s="15" t="s">
        <v>136</v>
      </c>
      <c r="AT255" s="15" t="s">
        <v>120</v>
      </c>
      <c r="AU255" s="15" t="s">
        <v>77</v>
      </c>
      <c r="AY255" s="15" t="s">
        <v>117</v>
      </c>
      <c r="BE255" s="214">
        <f>IF(N255="základní",J255,0)</f>
        <v>0</v>
      </c>
      <c r="BF255" s="214">
        <f>IF(N255="snížená",J255,0)</f>
        <v>0</v>
      </c>
      <c r="BG255" s="214">
        <f>IF(N255="zákl. přenesená",J255,0)</f>
        <v>0</v>
      </c>
      <c r="BH255" s="214">
        <f>IF(N255="sníž. přenesená",J255,0)</f>
        <v>0</v>
      </c>
      <c r="BI255" s="214">
        <f>IF(N255="nulová",J255,0)</f>
        <v>0</v>
      </c>
      <c r="BJ255" s="15" t="s">
        <v>75</v>
      </c>
      <c r="BK255" s="214">
        <f>ROUND(I255*H255,2)</f>
        <v>0</v>
      </c>
      <c r="BL255" s="15" t="s">
        <v>136</v>
      </c>
      <c r="BM255" s="15" t="s">
        <v>513</v>
      </c>
    </row>
    <row r="256" s="11" customFormat="1">
      <c r="B256" s="215"/>
      <c r="C256" s="216"/>
      <c r="D256" s="217" t="s">
        <v>127</v>
      </c>
      <c r="E256" s="218" t="s">
        <v>1</v>
      </c>
      <c r="F256" s="219" t="s">
        <v>246</v>
      </c>
      <c r="G256" s="216"/>
      <c r="H256" s="220">
        <v>1003.7000000000001</v>
      </c>
      <c r="I256" s="221"/>
      <c r="J256" s="216"/>
      <c r="K256" s="216"/>
      <c r="L256" s="222"/>
      <c r="M256" s="223"/>
      <c r="N256" s="224"/>
      <c r="O256" s="224"/>
      <c r="P256" s="224"/>
      <c r="Q256" s="224"/>
      <c r="R256" s="224"/>
      <c r="S256" s="224"/>
      <c r="T256" s="225"/>
      <c r="AT256" s="226" t="s">
        <v>127</v>
      </c>
      <c r="AU256" s="226" t="s">
        <v>77</v>
      </c>
      <c r="AV256" s="11" t="s">
        <v>77</v>
      </c>
      <c r="AW256" s="11" t="s">
        <v>30</v>
      </c>
      <c r="AX256" s="11" t="s">
        <v>75</v>
      </c>
      <c r="AY256" s="226" t="s">
        <v>117</v>
      </c>
    </row>
    <row r="257" s="10" customFormat="1" ht="22.8" customHeight="1">
      <c r="B257" s="187"/>
      <c r="C257" s="188"/>
      <c r="D257" s="189" t="s">
        <v>66</v>
      </c>
      <c r="E257" s="201" t="s">
        <v>156</v>
      </c>
      <c r="F257" s="201" t="s">
        <v>514</v>
      </c>
      <c r="G257" s="188"/>
      <c r="H257" s="188"/>
      <c r="I257" s="191"/>
      <c r="J257" s="202">
        <f>BK257</f>
        <v>0</v>
      </c>
      <c r="K257" s="188"/>
      <c r="L257" s="193"/>
      <c r="M257" s="194"/>
      <c r="N257" s="195"/>
      <c r="O257" s="195"/>
      <c r="P257" s="196">
        <f>SUM(P258:P281)</f>
        <v>0</v>
      </c>
      <c r="Q257" s="195"/>
      <c r="R257" s="196">
        <f>SUM(R258:R281)</f>
        <v>0.093449999999999991</v>
      </c>
      <c r="S257" s="195"/>
      <c r="T257" s="197">
        <f>SUM(T258:T281)</f>
        <v>0</v>
      </c>
      <c r="AR257" s="198" t="s">
        <v>75</v>
      </c>
      <c r="AT257" s="199" t="s">
        <v>66</v>
      </c>
      <c r="AU257" s="199" t="s">
        <v>75</v>
      </c>
      <c r="AY257" s="198" t="s">
        <v>117</v>
      </c>
      <c r="BK257" s="200">
        <f>SUM(BK258:BK281)</f>
        <v>0</v>
      </c>
    </row>
    <row r="258" s="1" customFormat="1" ht="16.5" customHeight="1">
      <c r="B258" s="36"/>
      <c r="C258" s="203" t="s">
        <v>515</v>
      </c>
      <c r="D258" s="203" t="s">
        <v>120</v>
      </c>
      <c r="E258" s="204" t="s">
        <v>516</v>
      </c>
      <c r="F258" s="205" t="s">
        <v>517</v>
      </c>
      <c r="G258" s="206" t="s">
        <v>206</v>
      </c>
      <c r="H258" s="207">
        <v>5.5999999999999996</v>
      </c>
      <c r="I258" s="208"/>
      <c r="J258" s="209">
        <f>ROUND(I258*H258,2)</f>
        <v>0</v>
      </c>
      <c r="K258" s="205" t="s">
        <v>124</v>
      </c>
      <c r="L258" s="41"/>
      <c r="M258" s="210" t="s">
        <v>1</v>
      </c>
      <c r="N258" s="211" t="s">
        <v>38</v>
      </c>
      <c r="O258" s="77"/>
      <c r="P258" s="212">
        <f>O258*H258</f>
        <v>0</v>
      </c>
      <c r="Q258" s="212">
        <v>0.00035</v>
      </c>
      <c r="R258" s="212">
        <f>Q258*H258</f>
        <v>0.0019599999999999999</v>
      </c>
      <c r="S258" s="212">
        <v>0</v>
      </c>
      <c r="T258" s="213">
        <f>S258*H258</f>
        <v>0</v>
      </c>
      <c r="AR258" s="15" t="s">
        <v>195</v>
      </c>
      <c r="AT258" s="15" t="s">
        <v>120</v>
      </c>
      <c r="AU258" s="15" t="s">
        <v>77</v>
      </c>
      <c r="AY258" s="15" t="s">
        <v>117</v>
      </c>
      <c r="BE258" s="214">
        <f>IF(N258="základní",J258,0)</f>
        <v>0</v>
      </c>
      <c r="BF258" s="214">
        <f>IF(N258="snížená",J258,0)</f>
        <v>0</v>
      </c>
      <c r="BG258" s="214">
        <f>IF(N258="zákl. přenesená",J258,0)</f>
        <v>0</v>
      </c>
      <c r="BH258" s="214">
        <f>IF(N258="sníž. přenesená",J258,0)</f>
        <v>0</v>
      </c>
      <c r="BI258" s="214">
        <f>IF(N258="nulová",J258,0)</f>
        <v>0</v>
      </c>
      <c r="BJ258" s="15" t="s">
        <v>75</v>
      </c>
      <c r="BK258" s="214">
        <f>ROUND(I258*H258,2)</f>
        <v>0</v>
      </c>
      <c r="BL258" s="15" t="s">
        <v>195</v>
      </c>
      <c r="BM258" s="15" t="s">
        <v>518</v>
      </c>
    </row>
    <row r="259" s="12" customFormat="1">
      <c r="B259" s="227"/>
      <c r="C259" s="228"/>
      <c r="D259" s="217" t="s">
        <v>127</v>
      </c>
      <c r="E259" s="229" t="s">
        <v>1</v>
      </c>
      <c r="F259" s="230" t="s">
        <v>285</v>
      </c>
      <c r="G259" s="228"/>
      <c r="H259" s="229" t="s">
        <v>1</v>
      </c>
      <c r="I259" s="231"/>
      <c r="J259" s="228"/>
      <c r="K259" s="228"/>
      <c r="L259" s="232"/>
      <c r="M259" s="233"/>
      <c r="N259" s="234"/>
      <c r="O259" s="234"/>
      <c r="P259" s="234"/>
      <c r="Q259" s="234"/>
      <c r="R259" s="234"/>
      <c r="S259" s="234"/>
      <c r="T259" s="235"/>
      <c r="AT259" s="236" t="s">
        <v>127</v>
      </c>
      <c r="AU259" s="236" t="s">
        <v>77</v>
      </c>
      <c r="AV259" s="12" t="s">
        <v>75</v>
      </c>
      <c r="AW259" s="12" t="s">
        <v>30</v>
      </c>
      <c r="AX259" s="12" t="s">
        <v>67</v>
      </c>
      <c r="AY259" s="236" t="s">
        <v>117</v>
      </c>
    </row>
    <row r="260" s="11" customFormat="1">
      <c r="B260" s="215"/>
      <c r="C260" s="216"/>
      <c r="D260" s="217" t="s">
        <v>127</v>
      </c>
      <c r="E260" s="218" t="s">
        <v>1</v>
      </c>
      <c r="F260" s="219" t="s">
        <v>519</v>
      </c>
      <c r="G260" s="216"/>
      <c r="H260" s="220">
        <v>5.5999999999999996</v>
      </c>
      <c r="I260" s="221"/>
      <c r="J260" s="216"/>
      <c r="K260" s="216"/>
      <c r="L260" s="222"/>
      <c r="M260" s="223"/>
      <c r="N260" s="224"/>
      <c r="O260" s="224"/>
      <c r="P260" s="224"/>
      <c r="Q260" s="224"/>
      <c r="R260" s="224"/>
      <c r="S260" s="224"/>
      <c r="T260" s="225"/>
      <c r="AT260" s="226" t="s">
        <v>127</v>
      </c>
      <c r="AU260" s="226" t="s">
        <v>77</v>
      </c>
      <c r="AV260" s="11" t="s">
        <v>77</v>
      </c>
      <c r="AW260" s="11" t="s">
        <v>30</v>
      </c>
      <c r="AX260" s="11" t="s">
        <v>75</v>
      </c>
      <c r="AY260" s="226" t="s">
        <v>117</v>
      </c>
    </row>
    <row r="261" s="1" customFormat="1" ht="22.5" customHeight="1">
      <c r="B261" s="36"/>
      <c r="C261" s="203" t="s">
        <v>520</v>
      </c>
      <c r="D261" s="203" t="s">
        <v>120</v>
      </c>
      <c r="E261" s="204" t="s">
        <v>521</v>
      </c>
      <c r="F261" s="205" t="s">
        <v>522</v>
      </c>
      <c r="G261" s="206" t="s">
        <v>206</v>
      </c>
      <c r="H261" s="207">
        <v>2</v>
      </c>
      <c r="I261" s="208"/>
      <c r="J261" s="209">
        <f>ROUND(I261*H261,2)</f>
        <v>0</v>
      </c>
      <c r="K261" s="205" t="s">
        <v>124</v>
      </c>
      <c r="L261" s="41"/>
      <c r="M261" s="210" t="s">
        <v>1</v>
      </c>
      <c r="N261" s="211" t="s">
        <v>38</v>
      </c>
      <c r="O261" s="77"/>
      <c r="P261" s="212">
        <f>O261*H261</f>
        <v>0</v>
      </c>
      <c r="Q261" s="212">
        <v>0.015939999999999999</v>
      </c>
      <c r="R261" s="212">
        <f>Q261*H261</f>
        <v>0.031879999999999999</v>
      </c>
      <c r="S261" s="212">
        <v>0</v>
      </c>
      <c r="T261" s="213">
        <f>S261*H261</f>
        <v>0</v>
      </c>
      <c r="AR261" s="15" t="s">
        <v>136</v>
      </c>
      <c r="AT261" s="15" t="s">
        <v>120</v>
      </c>
      <c r="AU261" s="15" t="s">
        <v>77</v>
      </c>
      <c r="AY261" s="15" t="s">
        <v>117</v>
      </c>
      <c r="BE261" s="214">
        <f>IF(N261="základní",J261,0)</f>
        <v>0</v>
      </c>
      <c r="BF261" s="214">
        <f>IF(N261="snížená",J261,0)</f>
        <v>0</v>
      </c>
      <c r="BG261" s="214">
        <f>IF(N261="zákl. přenesená",J261,0)</f>
        <v>0</v>
      </c>
      <c r="BH261" s="214">
        <f>IF(N261="sníž. přenesená",J261,0)</f>
        <v>0</v>
      </c>
      <c r="BI261" s="214">
        <f>IF(N261="nulová",J261,0)</f>
        <v>0</v>
      </c>
      <c r="BJ261" s="15" t="s">
        <v>75</v>
      </c>
      <c r="BK261" s="214">
        <f>ROUND(I261*H261,2)</f>
        <v>0</v>
      </c>
      <c r="BL261" s="15" t="s">
        <v>136</v>
      </c>
      <c r="BM261" s="15" t="s">
        <v>523</v>
      </c>
    </row>
    <row r="262" s="12" customFormat="1">
      <c r="B262" s="227"/>
      <c r="C262" s="228"/>
      <c r="D262" s="217" t="s">
        <v>127</v>
      </c>
      <c r="E262" s="229" t="s">
        <v>1</v>
      </c>
      <c r="F262" s="230" t="s">
        <v>524</v>
      </c>
      <c r="G262" s="228"/>
      <c r="H262" s="229" t="s">
        <v>1</v>
      </c>
      <c r="I262" s="231"/>
      <c r="J262" s="228"/>
      <c r="K262" s="228"/>
      <c r="L262" s="232"/>
      <c r="M262" s="233"/>
      <c r="N262" s="234"/>
      <c r="O262" s="234"/>
      <c r="P262" s="234"/>
      <c r="Q262" s="234"/>
      <c r="R262" s="234"/>
      <c r="S262" s="234"/>
      <c r="T262" s="235"/>
      <c r="AT262" s="236" t="s">
        <v>127</v>
      </c>
      <c r="AU262" s="236" t="s">
        <v>77</v>
      </c>
      <c r="AV262" s="12" t="s">
        <v>75</v>
      </c>
      <c r="AW262" s="12" t="s">
        <v>30</v>
      </c>
      <c r="AX262" s="12" t="s">
        <v>67</v>
      </c>
      <c r="AY262" s="236" t="s">
        <v>117</v>
      </c>
    </row>
    <row r="263" s="12" customFormat="1">
      <c r="B263" s="227"/>
      <c r="C263" s="228"/>
      <c r="D263" s="217" t="s">
        <v>127</v>
      </c>
      <c r="E263" s="229" t="s">
        <v>1</v>
      </c>
      <c r="F263" s="230" t="s">
        <v>525</v>
      </c>
      <c r="G263" s="228"/>
      <c r="H263" s="229" t="s">
        <v>1</v>
      </c>
      <c r="I263" s="231"/>
      <c r="J263" s="228"/>
      <c r="K263" s="228"/>
      <c r="L263" s="232"/>
      <c r="M263" s="233"/>
      <c r="N263" s="234"/>
      <c r="O263" s="234"/>
      <c r="P263" s="234"/>
      <c r="Q263" s="234"/>
      <c r="R263" s="234"/>
      <c r="S263" s="234"/>
      <c r="T263" s="235"/>
      <c r="AT263" s="236" t="s">
        <v>127</v>
      </c>
      <c r="AU263" s="236" t="s">
        <v>77</v>
      </c>
      <c r="AV263" s="12" t="s">
        <v>75</v>
      </c>
      <c r="AW263" s="12" t="s">
        <v>30</v>
      </c>
      <c r="AX263" s="12" t="s">
        <v>67</v>
      </c>
      <c r="AY263" s="236" t="s">
        <v>117</v>
      </c>
    </row>
    <row r="264" s="12" customFormat="1">
      <c r="B264" s="227"/>
      <c r="C264" s="228"/>
      <c r="D264" s="217" t="s">
        <v>127</v>
      </c>
      <c r="E264" s="229" t="s">
        <v>1</v>
      </c>
      <c r="F264" s="230" t="s">
        <v>526</v>
      </c>
      <c r="G264" s="228"/>
      <c r="H264" s="229" t="s">
        <v>1</v>
      </c>
      <c r="I264" s="231"/>
      <c r="J264" s="228"/>
      <c r="K264" s="228"/>
      <c r="L264" s="232"/>
      <c r="M264" s="233"/>
      <c r="N264" s="234"/>
      <c r="O264" s="234"/>
      <c r="P264" s="234"/>
      <c r="Q264" s="234"/>
      <c r="R264" s="234"/>
      <c r="S264" s="234"/>
      <c r="T264" s="235"/>
      <c r="AT264" s="236" t="s">
        <v>127</v>
      </c>
      <c r="AU264" s="236" t="s">
        <v>77</v>
      </c>
      <c r="AV264" s="12" t="s">
        <v>75</v>
      </c>
      <c r="AW264" s="12" t="s">
        <v>30</v>
      </c>
      <c r="AX264" s="12" t="s">
        <v>67</v>
      </c>
      <c r="AY264" s="236" t="s">
        <v>117</v>
      </c>
    </row>
    <row r="265" s="12" customFormat="1">
      <c r="B265" s="227"/>
      <c r="C265" s="228"/>
      <c r="D265" s="217" t="s">
        <v>127</v>
      </c>
      <c r="E265" s="229" t="s">
        <v>1</v>
      </c>
      <c r="F265" s="230" t="s">
        <v>285</v>
      </c>
      <c r="G265" s="228"/>
      <c r="H265" s="229" t="s">
        <v>1</v>
      </c>
      <c r="I265" s="231"/>
      <c r="J265" s="228"/>
      <c r="K265" s="228"/>
      <c r="L265" s="232"/>
      <c r="M265" s="233"/>
      <c r="N265" s="234"/>
      <c r="O265" s="234"/>
      <c r="P265" s="234"/>
      <c r="Q265" s="234"/>
      <c r="R265" s="234"/>
      <c r="S265" s="234"/>
      <c r="T265" s="235"/>
      <c r="AT265" s="236" t="s">
        <v>127</v>
      </c>
      <c r="AU265" s="236" t="s">
        <v>77</v>
      </c>
      <c r="AV265" s="12" t="s">
        <v>75</v>
      </c>
      <c r="AW265" s="12" t="s">
        <v>30</v>
      </c>
      <c r="AX265" s="12" t="s">
        <v>67</v>
      </c>
      <c r="AY265" s="236" t="s">
        <v>117</v>
      </c>
    </row>
    <row r="266" s="12" customFormat="1">
      <c r="B266" s="227"/>
      <c r="C266" s="228"/>
      <c r="D266" s="217" t="s">
        <v>127</v>
      </c>
      <c r="E266" s="229" t="s">
        <v>1</v>
      </c>
      <c r="F266" s="230" t="s">
        <v>527</v>
      </c>
      <c r="G266" s="228"/>
      <c r="H266" s="229" t="s">
        <v>1</v>
      </c>
      <c r="I266" s="231"/>
      <c r="J266" s="228"/>
      <c r="K266" s="228"/>
      <c r="L266" s="232"/>
      <c r="M266" s="233"/>
      <c r="N266" s="234"/>
      <c r="O266" s="234"/>
      <c r="P266" s="234"/>
      <c r="Q266" s="234"/>
      <c r="R266" s="234"/>
      <c r="S266" s="234"/>
      <c r="T266" s="235"/>
      <c r="AT266" s="236" t="s">
        <v>127</v>
      </c>
      <c r="AU266" s="236" t="s">
        <v>77</v>
      </c>
      <c r="AV266" s="12" t="s">
        <v>75</v>
      </c>
      <c r="AW266" s="12" t="s">
        <v>30</v>
      </c>
      <c r="AX266" s="12" t="s">
        <v>67</v>
      </c>
      <c r="AY266" s="236" t="s">
        <v>117</v>
      </c>
    </row>
    <row r="267" s="11" customFormat="1">
      <c r="B267" s="215"/>
      <c r="C267" s="216"/>
      <c r="D267" s="217" t="s">
        <v>127</v>
      </c>
      <c r="E267" s="218" t="s">
        <v>1</v>
      </c>
      <c r="F267" s="219" t="s">
        <v>77</v>
      </c>
      <c r="G267" s="216"/>
      <c r="H267" s="220">
        <v>2</v>
      </c>
      <c r="I267" s="221"/>
      <c r="J267" s="216"/>
      <c r="K267" s="216"/>
      <c r="L267" s="222"/>
      <c r="M267" s="223"/>
      <c r="N267" s="224"/>
      <c r="O267" s="224"/>
      <c r="P267" s="224"/>
      <c r="Q267" s="224"/>
      <c r="R267" s="224"/>
      <c r="S267" s="224"/>
      <c r="T267" s="225"/>
      <c r="AT267" s="226" t="s">
        <v>127</v>
      </c>
      <c r="AU267" s="226" t="s">
        <v>77</v>
      </c>
      <c r="AV267" s="11" t="s">
        <v>77</v>
      </c>
      <c r="AW267" s="11" t="s">
        <v>30</v>
      </c>
      <c r="AX267" s="11" t="s">
        <v>75</v>
      </c>
      <c r="AY267" s="226" t="s">
        <v>117</v>
      </c>
    </row>
    <row r="268" s="1" customFormat="1" ht="22.5" customHeight="1">
      <c r="B268" s="36"/>
      <c r="C268" s="203" t="s">
        <v>528</v>
      </c>
      <c r="D268" s="203" t="s">
        <v>120</v>
      </c>
      <c r="E268" s="204" t="s">
        <v>529</v>
      </c>
      <c r="F268" s="205" t="s">
        <v>530</v>
      </c>
      <c r="G268" s="206" t="s">
        <v>206</v>
      </c>
      <c r="H268" s="207">
        <v>2</v>
      </c>
      <c r="I268" s="208"/>
      <c r="J268" s="209">
        <f>ROUND(I268*H268,2)</f>
        <v>0</v>
      </c>
      <c r="K268" s="205" t="s">
        <v>124</v>
      </c>
      <c r="L268" s="41"/>
      <c r="M268" s="210" t="s">
        <v>1</v>
      </c>
      <c r="N268" s="211" t="s">
        <v>38</v>
      </c>
      <c r="O268" s="77"/>
      <c r="P268" s="212">
        <f>O268*H268</f>
        <v>0</v>
      </c>
      <c r="Q268" s="212">
        <v>0.02572</v>
      </c>
      <c r="R268" s="212">
        <f>Q268*H268</f>
        <v>0.05144</v>
      </c>
      <c r="S268" s="212">
        <v>0</v>
      </c>
      <c r="T268" s="213">
        <f>S268*H268</f>
        <v>0</v>
      </c>
      <c r="AR268" s="15" t="s">
        <v>136</v>
      </c>
      <c r="AT268" s="15" t="s">
        <v>120</v>
      </c>
      <c r="AU268" s="15" t="s">
        <v>77</v>
      </c>
      <c r="AY268" s="15" t="s">
        <v>117</v>
      </c>
      <c r="BE268" s="214">
        <f>IF(N268="základní",J268,0)</f>
        <v>0</v>
      </c>
      <c r="BF268" s="214">
        <f>IF(N268="snížená",J268,0)</f>
        <v>0</v>
      </c>
      <c r="BG268" s="214">
        <f>IF(N268="zákl. přenesená",J268,0)</f>
        <v>0</v>
      </c>
      <c r="BH268" s="214">
        <f>IF(N268="sníž. přenesená",J268,0)</f>
        <v>0</v>
      </c>
      <c r="BI268" s="214">
        <f>IF(N268="nulová",J268,0)</f>
        <v>0</v>
      </c>
      <c r="BJ268" s="15" t="s">
        <v>75</v>
      </c>
      <c r="BK268" s="214">
        <f>ROUND(I268*H268,2)</f>
        <v>0</v>
      </c>
      <c r="BL268" s="15" t="s">
        <v>136</v>
      </c>
      <c r="BM268" s="15" t="s">
        <v>531</v>
      </c>
    </row>
    <row r="269" s="12" customFormat="1">
      <c r="B269" s="227"/>
      <c r="C269" s="228"/>
      <c r="D269" s="217" t="s">
        <v>127</v>
      </c>
      <c r="E269" s="229" t="s">
        <v>1</v>
      </c>
      <c r="F269" s="230" t="s">
        <v>524</v>
      </c>
      <c r="G269" s="228"/>
      <c r="H269" s="229" t="s">
        <v>1</v>
      </c>
      <c r="I269" s="231"/>
      <c r="J269" s="228"/>
      <c r="K269" s="228"/>
      <c r="L269" s="232"/>
      <c r="M269" s="233"/>
      <c r="N269" s="234"/>
      <c r="O269" s="234"/>
      <c r="P269" s="234"/>
      <c r="Q269" s="234"/>
      <c r="R269" s="234"/>
      <c r="S269" s="234"/>
      <c r="T269" s="235"/>
      <c r="AT269" s="236" t="s">
        <v>127</v>
      </c>
      <c r="AU269" s="236" t="s">
        <v>77</v>
      </c>
      <c r="AV269" s="12" t="s">
        <v>75</v>
      </c>
      <c r="AW269" s="12" t="s">
        <v>30</v>
      </c>
      <c r="AX269" s="12" t="s">
        <v>67</v>
      </c>
      <c r="AY269" s="236" t="s">
        <v>117</v>
      </c>
    </row>
    <row r="270" s="12" customFormat="1">
      <c r="B270" s="227"/>
      <c r="C270" s="228"/>
      <c r="D270" s="217" t="s">
        <v>127</v>
      </c>
      <c r="E270" s="229" t="s">
        <v>1</v>
      </c>
      <c r="F270" s="230" t="s">
        <v>525</v>
      </c>
      <c r="G270" s="228"/>
      <c r="H270" s="229" t="s">
        <v>1</v>
      </c>
      <c r="I270" s="231"/>
      <c r="J270" s="228"/>
      <c r="K270" s="228"/>
      <c r="L270" s="232"/>
      <c r="M270" s="233"/>
      <c r="N270" s="234"/>
      <c r="O270" s="234"/>
      <c r="P270" s="234"/>
      <c r="Q270" s="234"/>
      <c r="R270" s="234"/>
      <c r="S270" s="234"/>
      <c r="T270" s="235"/>
      <c r="AT270" s="236" t="s">
        <v>127</v>
      </c>
      <c r="AU270" s="236" t="s">
        <v>77</v>
      </c>
      <c r="AV270" s="12" t="s">
        <v>75</v>
      </c>
      <c r="AW270" s="12" t="s">
        <v>30</v>
      </c>
      <c r="AX270" s="12" t="s">
        <v>67</v>
      </c>
      <c r="AY270" s="236" t="s">
        <v>117</v>
      </c>
    </row>
    <row r="271" s="12" customFormat="1">
      <c r="B271" s="227"/>
      <c r="C271" s="228"/>
      <c r="D271" s="217" t="s">
        <v>127</v>
      </c>
      <c r="E271" s="229" t="s">
        <v>1</v>
      </c>
      <c r="F271" s="230" t="s">
        <v>526</v>
      </c>
      <c r="G271" s="228"/>
      <c r="H271" s="229" t="s">
        <v>1</v>
      </c>
      <c r="I271" s="231"/>
      <c r="J271" s="228"/>
      <c r="K271" s="228"/>
      <c r="L271" s="232"/>
      <c r="M271" s="233"/>
      <c r="N271" s="234"/>
      <c r="O271" s="234"/>
      <c r="P271" s="234"/>
      <c r="Q271" s="234"/>
      <c r="R271" s="234"/>
      <c r="S271" s="234"/>
      <c r="T271" s="235"/>
      <c r="AT271" s="236" t="s">
        <v>127</v>
      </c>
      <c r="AU271" s="236" t="s">
        <v>77</v>
      </c>
      <c r="AV271" s="12" t="s">
        <v>75</v>
      </c>
      <c r="AW271" s="12" t="s">
        <v>30</v>
      </c>
      <c r="AX271" s="12" t="s">
        <v>67</v>
      </c>
      <c r="AY271" s="236" t="s">
        <v>117</v>
      </c>
    </row>
    <row r="272" s="12" customFormat="1">
      <c r="B272" s="227"/>
      <c r="C272" s="228"/>
      <c r="D272" s="217" t="s">
        <v>127</v>
      </c>
      <c r="E272" s="229" t="s">
        <v>1</v>
      </c>
      <c r="F272" s="230" t="s">
        <v>285</v>
      </c>
      <c r="G272" s="228"/>
      <c r="H272" s="229" t="s">
        <v>1</v>
      </c>
      <c r="I272" s="231"/>
      <c r="J272" s="228"/>
      <c r="K272" s="228"/>
      <c r="L272" s="232"/>
      <c r="M272" s="233"/>
      <c r="N272" s="234"/>
      <c r="O272" s="234"/>
      <c r="P272" s="234"/>
      <c r="Q272" s="234"/>
      <c r="R272" s="234"/>
      <c r="S272" s="234"/>
      <c r="T272" s="235"/>
      <c r="AT272" s="236" t="s">
        <v>127</v>
      </c>
      <c r="AU272" s="236" t="s">
        <v>77</v>
      </c>
      <c r="AV272" s="12" t="s">
        <v>75</v>
      </c>
      <c r="AW272" s="12" t="s">
        <v>30</v>
      </c>
      <c r="AX272" s="12" t="s">
        <v>67</v>
      </c>
      <c r="AY272" s="236" t="s">
        <v>117</v>
      </c>
    </row>
    <row r="273" s="12" customFormat="1">
      <c r="B273" s="227"/>
      <c r="C273" s="228"/>
      <c r="D273" s="217" t="s">
        <v>127</v>
      </c>
      <c r="E273" s="229" t="s">
        <v>1</v>
      </c>
      <c r="F273" s="230" t="s">
        <v>527</v>
      </c>
      <c r="G273" s="228"/>
      <c r="H273" s="229" t="s">
        <v>1</v>
      </c>
      <c r="I273" s="231"/>
      <c r="J273" s="228"/>
      <c r="K273" s="228"/>
      <c r="L273" s="232"/>
      <c r="M273" s="233"/>
      <c r="N273" s="234"/>
      <c r="O273" s="234"/>
      <c r="P273" s="234"/>
      <c r="Q273" s="234"/>
      <c r="R273" s="234"/>
      <c r="S273" s="234"/>
      <c r="T273" s="235"/>
      <c r="AT273" s="236" t="s">
        <v>127</v>
      </c>
      <c r="AU273" s="236" t="s">
        <v>77</v>
      </c>
      <c r="AV273" s="12" t="s">
        <v>75</v>
      </c>
      <c r="AW273" s="12" t="s">
        <v>30</v>
      </c>
      <c r="AX273" s="12" t="s">
        <v>67</v>
      </c>
      <c r="AY273" s="236" t="s">
        <v>117</v>
      </c>
    </row>
    <row r="274" s="11" customFormat="1">
      <c r="B274" s="215"/>
      <c r="C274" s="216"/>
      <c r="D274" s="217" t="s">
        <v>127</v>
      </c>
      <c r="E274" s="218" t="s">
        <v>1</v>
      </c>
      <c r="F274" s="219" t="s">
        <v>77</v>
      </c>
      <c r="G274" s="216"/>
      <c r="H274" s="220">
        <v>2</v>
      </c>
      <c r="I274" s="221"/>
      <c r="J274" s="216"/>
      <c r="K274" s="216"/>
      <c r="L274" s="222"/>
      <c r="M274" s="223"/>
      <c r="N274" s="224"/>
      <c r="O274" s="224"/>
      <c r="P274" s="224"/>
      <c r="Q274" s="224"/>
      <c r="R274" s="224"/>
      <c r="S274" s="224"/>
      <c r="T274" s="225"/>
      <c r="AT274" s="226" t="s">
        <v>127</v>
      </c>
      <c r="AU274" s="226" t="s">
        <v>77</v>
      </c>
      <c r="AV274" s="11" t="s">
        <v>77</v>
      </c>
      <c r="AW274" s="11" t="s">
        <v>30</v>
      </c>
      <c r="AX274" s="11" t="s">
        <v>75</v>
      </c>
      <c r="AY274" s="226" t="s">
        <v>117</v>
      </c>
    </row>
    <row r="275" s="1" customFormat="1" ht="22.5" customHeight="1">
      <c r="B275" s="36"/>
      <c r="C275" s="203" t="s">
        <v>532</v>
      </c>
      <c r="D275" s="203" t="s">
        <v>120</v>
      </c>
      <c r="E275" s="204" t="s">
        <v>533</v>
      </c>
      <c r="F275" s="205" t="s">
        <v>534</v>
      </c>
      <c r="G275" s="206" t="s">
        <v>206</v>
      </c>
      <c r="H275" s="207">
        <v>1</v>
      </c>
      <c r="I275" s="208"/>
      <c r="J275" s="209">
        <f>ROUND(I275*H275,2)</f>
        <v>0</v>
      </c>
      <c r="K275" s="205" t="s">
        <v>124</v>
      </c>
      <c r="L275" s="41"/>
      <c r="M275" s="210" t="s">
        <v>1</v>
      </c>
      <c r="N275" s="211" t="s">
        <v>38</v>
      </c>
      <c r="O275" s="77"/>
      <c r="P275" s="212">
        <f>O275*H275</f>
        <v>0</v>
      </c>
      <c r="Q275" s="212">
        <v>0.0081700000000000002</v>
      </c>
      <c r="R275" s="212">
        <f>Q275*H275</f>
        <v>0.0081700000000000002</v>
      </c>
      <c r="S275" s="212">
        <v>0</v>
      </c>
      <c r="T275" s="213">
        <f>S275*H275</f>
        <v>0</v>
      </c>
      <c r="AR275" s="15" t="s">
        <v>136</v>
      </c>
      <c r="AT275" s="15" t="s">
        <v>120</v>
      </c>
      <c r="AU275" s="15" t="s">
        <v>77</v>
      </c>
      <c r="AY275" s="15" t="s">
        <v>117</v>
      </c>
      <c r="BE275" s="214">
        <f>IF(N275="základní",J275,0)</f>
        <v>0</v>
      </c>
      <c r="BF275" s="214">
        <f>IF(N275="snížená",J275,0)</f>
        <v>0</v>
      </c>
      <c r="BG275" s="214">
        <f>IF(N275="zákl. přenesená",J275,0)</f>
        <v>0</v>
      </c>
      <c r="BH275" s="214">
        <f>IF(N275="sníž. přenesená",J275,0)</f>
        <v>0</v>
      </c>
      <c r="BI275" s="214">
        <f>IF(N275="nulová",J275,0)</f>
        <v>0</v>
      </c>
      <c r="BJ275" s="15" t="s">
        <v>75</v>
      </c>
      <c r="BK275" s="214">
        <f>ROUND(I275*H275,2)</f>
        <v>0</v>
      </c>
      <c r="BL275" s="15" t="s">
        <v>136</v>
      </c>
      <c r="BM275" s="15" t="s">
        <v>535</v>
      </c>
    </row>
    <row r="276" s="12" customFormat="1">
      <c r="B276" s="227"/>
      <c r="C276" s="228"/>
      <c r="D276" s="217" t="s">
        <v>127</v>
      </c>
      <c r="E276" s="229" t="s">
        <v>1</v>
      </c>
      <c r="F276" s="230" t="s">
        <v>524</v>
      </c>
      <c r="G276" s="228"/>
      <c r="H276" s="229" t="s">
        <v>1</v>
      </c>
      <c r="I276" s="231"/>
      <c r="J276" s="228"/>
      <c r="K276" s="228"/>
      <c r="L276" s="232"/>
      <c r="M276" s="233"/>
      <c r="N276" s="234"/>
      <c r="O276" s="234"/>
      <c r="P276" s="234"/>
      <c r="Q276" s="234"/>
      <c r="R276" s="234"/>
      <c r="S276" s="234"/>
      <c r="T276" s="235"/>
      <c r="AT276" s="236" t="s">
        <v>127</v>
      </c>
      <c r="AU276" s="236" t="s">
        <v>77</v>
      </c>
      <c r="AV276" s="12" t="s">
        <v>75</v>
      </c>
      <c r="AW276" s="12" t="s">
        <v>30</v>
      </c>
      <c r="AX276" s="12" t="s">
        <v>67</v>
      </c>
      <c r="AY276" s="236" t="s">
        <v>117</v>
      </c>
    </row>
    <row r="277" s="12" customFormat="1">
      <c r="B277" s="227"/>
      <c r="C277" s="228"/>
      <c r="D277" s="217" t="s">
        <v>127</v>
      </c>
      <c r="E277" s="229" t="s">
        <v>1</v>
      </c>
      <c r="F277" s="230" t="s">
        <v>525</v>
      </c>
      <c r="G277" s="228"/>
      <c r="H277" s="229" t="s">
        <v>1</v>
      </c>
      <c r="I277" s="231"/>
      <c r="J277" s="228"/>
      <c r="K277" s="228"/>
      <c r="L277" s="232"/>
      <c r="M277" s="233"/>
      <c r="N277" s="234"/>
      <c r="O277" s="234"/>
      <c r="P277" s="234"/>
      <c r="Q277" s="234"/>
      <c r="R277" s="234"/>
      <c r="S277" s="234"/>
      <c r="T277" s="235"/>
      <c r="AT277" s="236" t="s">
        <v>127</v>
      </c>
      <c r="AU277" s="236" t="s">
        <v>77</v>
      </c>
      <c r="AV277" s="12" t="s">
        <v>75</v>
      </c>
      <c r="AW277" s="12" t="s">
        <v>30</v>
      </c>
      <c r="AX277" s="12" t="s">
        <v>67</v>
      </c>
      <c r="AY277" s="236" t="s">
        <v>117</v>
      </c>
    </row>
    <row r="278" s="12" customFormat="1">
      <c r="B278" s="227"/>
      <c r="C278" s="228"/>
      <c r="D278" s="217" t="s">
        <v>127</v>
      </c>
      <c r="E278" s="229" t="s">
        <v>1</v>
      </c>
      <c r="F278" s="230" t="s">
        <v>526</v>
      </c>
      <c r="G278" s="228"/>
      <c r="H278" s="229" t="s">
        <v>1</v>
      </c>
      <c r="I278" s="231"/>
      <c r="J278" s="228"/>
      <c r="K278" s="228"/>
      <c r="L278" s="232"/>
      <c r="M278" s="233"/>
      <c r="N278" s="234"/>
      <c r="O278" s="234"/>
      <c r="P278" s="234"/>
      <c r="Q278" s="234"/>
      <c r="R278" s="234"/>
      <c r="S278" s="234"/>
      <c r="T278" s="235"/>
      <c r="AT278" s="236" t="s">
        <v>127</v>
      </c>
      <c r="AU278" s="236" t="s">
        <v>77</v>
      </c>
      <c r="AV278" s="12" t="s">
        <v>75</v>
      </c>
      <c r="AW278" s="12" t="s">
        <v>30</v>
      </c>
      <c r="AX278" s="12" t="s">
        <v>67</v>
      </c>
      <c r="AY278" s="236" t="s">
        <v>117</v>
      </c>
    </row>
    <row r="279" s="12" customFormat="1">
      <c r="B279" s="227"/>
      <c r="C279" s="228"/>
      <c r="D279" s="217" t="s">
        <v>127</v>
      </c>
      <c r="E279" s="229" t="s">
        <v>1</v>
      </c>
      <c r="F279" s="230" t="s">
        <v>285</v>
      </c>
      <c r="G279" s="228"/>
      <c r="H279" s="229" t="s">
        <v>1</v>
      </c>
      <c r="I279" s="231"/>
      <c r="J279" s="228"/>
      <c r="K279" s="228"/>
      <c r="L279" s="232"/>
      <c r="M279" s="233"/>
      <c r="N279" s="234"/>
      <c r="O279" s="234"/>
      <c r="P279" s="234"/>
      <c r="Q279" s="234"/>
      <c r="R279" s="234"/>
      <c r="S279" s="234"/>
      <c r="T279" s="235"/>
      <c r="AT279" s="236" t="s">
        <v>127</v>
      </c>
      <c r="AU279" s="236" t="s">
        <v>77</v>
      </c>
      <c r="AV279" s="12" t="s">
        <v>75</v>
      </c>
      <c r="AW279" s="12" t="s">
        <v>30</v>
      </c>
      <c r="AX279" s="12" t="s">
        <v>67</v>
      </c>
      <c r="AY279" s="236" t="s">
        <v>117</v>
      </c>
    </row>
    <row r="280" s="12" customFormat="1">
      <c r="B280" s="227"/>
      <c r="C280" s="228"/>
      <c r="D280" s="217" t="s">
        <v>127</v>
      </c>
      <c r="E280" s="229" t="s">
        <v>1</v>
      </c>
      <c r="F280" s="230" t="s">
        <v>527</v>
      </c>
      <c r="G280" s="228"/>
      <c r="H280" s="229" t="s">
        <v>1</v>
      </c>
      <c r="I280" s="231"/>
      <c r="J280" s="228"/>
      <c r="K280" s="228"/>
      <c r="L280" s="232"/>
      <c r="M280" s="233"/>
      <c r="N280" s="234"/>
      <c r="O280" s="234"/>
      <c r="P280" s="234"/>
      <c r="Q280" s="234"/>
      <c r="R280" s="234"/>
      <c r="S280" s="234"/>
      <c r="T280" s="235"/>
      <c r="AT280" s="236" t="s">
        <v>127</v>
      </c>
      <c r="AU280" s="236" t="s">
        <v>77</v>
      </c>
      <c r="AV280" s="12" t="s">
        <v>75</v>
      </c>
      <c r="AW280" s="12" t="s">
        <v>30</v>
      </c>
      <c r="AX280" s="12" t="s">
        <v>67</v>
      </c>
      <c r="AY280" s="236" t="s">
        <v>117</v>
      </c>
    </row>
    <row r="281" s="11" customFormat="1">
      <c r="B281" s="215"/>
      <c r="C281" s="216"/>
      <c r="D281" s="217" t="s">
        <v>127</v>
      </c>
      <c r="E281" s="218" t="s">
        <v>1</v>
      </c>
      <c r="F281" s="219" t="s">
        <v>75</v>
      </c>
      <c r="G281" s="216"/>
      <c r="H281" s="220">
        <v>1</v>
      </c>
      <c r="I281" s="221"/>
      <c r="J281" s="216"/>
      <c r="K281" s="216"/>
      <c r="L281" s="222"/>
      <c r="M281" s="223"/>
      <c r="N281" s="224"/>
      <c r="O281" s="224"/>
      <c r="P281" s="224"/>
      <c r="Q281" s="224"/>
      <c r="R281" s="224"/>
      <c r="S281" s="224"/>
      <c r="T281" s="225"/>
      <c r="AT281" s="226" t="s">
        <v>127</v>
      </c>
      <c r="AU281" s="226" t="s">
        <v>77</v>
      </c>
      <c r="AV281" s="11" t="s">
        <v>77</v>
      </c>
      <c r="AW281" s="11" t="s">
        <v>30</v>
      </c>
      <c r="AX281" s="11" t="s">
        <v>75</v>
      </c>
      <c r="AY281" s="226" t="s">
        <v>117</v>
      </c>
    </row>
    <row r="282" s="10" customFormat="1" ht="22.8" customHeight="1">
      <c r="B282" s="187"/>
      <c r="C282" s="188"/>
      <c r="D282" s="189" t="s">
        <v>66</v>
      </c>
      <c r="E282" s="201" t="s">
        <v>160</v>
      </c>
      <c r="F282" s="201" t="s">
        <v>536</v>
      </c>
      <c r="G282" s="188"/>
      <c r="H282" s="188"/>
      <c r="I282" s="191"/>
      <c r="J282" s="202">
        <f>BK282</f>
        <v>0</v>
      </c>
      <c r="K282" s="188"/>
      <c r="L282" s="193"/>
      <c r="M282" s="194"/>
      <c r="N282" s="195"/>
      <c r="O282" s="195"/>
      <c r="P282" s="196">
        <f>SUM(P283:P319)</f>
        <v>0</v>
      </c>
      <c r="Q282" s="195"/>
      <c r="R282" s="196">
        <f>SUM(R283:R319)</f>
        <v>0.060899999999999996</v>
      </c>
      <c r="S282" s="195"/>
      <c r="T282" s="197">
        <f>SUM(T283:T319)</f>
        <v>232.37849999999997</v>
      </c>
      <c r="AR282" s="198" t="s">
        <v>75</v>
      </c>
      <c r="AT282" s="199" t="s">
        <v>66</v>
      </c>
      <c r="AU282" s="199" t="s">
        <v>75</v>
      </c>
      <c r="AY282" s="198" t="s">
        <v>117</v>
      </c>
      <c r="BK282" s="200">
        <f>SUM(BK283:BK319)</f>
        <v>0</v>
      </c>
    </row>
    <row r="283" s="1" customFormat="1" ht="16.5" customHeight="1">
      <c r="B283" s="36"/>
      <c r="C283" s="203" t="s">
        <v>537</v>
      </c>
      <c r="D283" s="203" t="s">
        <v>120</v>
      </c>
      <c r="E283" s="204" t="s">
        <v>538</v>
      </c>
      <c r="F283" s="205" t="s">
        <v>539</v>
      </c>
      <c r="G283" s="206" t="s">
        <v>366</v>
      </c>
      <c r="H283" s="207">
        <v>9</v>
      </c>
      <c r="I283" s="208"/>
      <c r="J283" s="209">
        <f>ROUND(I283*H283,2)</f>
        <v>0</v>
      </c>
      <c r="K283" s="205" t="s">
        <v>124</v>
      </c>
      <c r="L283" s="41"/>
      <c r="M283" s="210" t="s">
        <v>1</v>
      </c>
      <c r="N283" s="211" t="s">
        <v>38</v>
      </c>
      <c r="O283" s="77"/>
      <c r="P283" s="212">
        <f>O283*H283</f>
        <v>0</v>
      </c>
      <c r="Q283" s="212">
        <v>0.00063000000000000003</v>
      </c>
      <c r="R283" s="212">
        <f>Q283*H283</f>
        <v>0.0056700000000000006</v>
      </c>
      <c r="S283" s="212">
        <v>0</v>
      </c>
      <c r="T283" s="213">
        <f>S283*H283</f>
        <v>0</v>
      </c>
      <c r="AR283" s="15" t="s">
        <v>136</v>
      </c>
      <c r="AT283" s="15" t="s">
        <v>120</v>
      </c>
      <c r="AU283" s="15" t="s">
        <v>77</v>
      </c>
      <c r="AY283" s="15" t="s">
        <v>117</v>
      </c>
      <c r="BE283" s="214">
        <f>IF(N283="základní",J283,0)</f>
        <v>0</v>
      </c>
      <c r="BF283" s="214">
        <f>IF(N283="snížená",J283,0)</f>
        <v>0</v>
      </c>
      <c r="BG283" s="214">
        <f>IF(N283="zákl. přenesená",J283,0)</f>
        <v>0</v>
      </c>
      <c r="BH283" s="214">
        <f>IF(N283="sníž. přenesená",J283,0)</f>
        <v>0</v>
      </c>
      <c r="BI283" s="214">
        <f>IF(N283="nulová",J283,0)</f>
        <v>0</v>
      </c>
      <c r="BJ283" s="15" t="s">
        <v>75</v>
      </c>
      <c r="BK283" s="214">
        <f>ROUND(I283*H283,2)</f>
        <v>0</v>
      </c>
      <c r="BL283" s="15" t="s">
        <v>136</v>
      </c>
      <c r="BM283" s="15" t="s">
        <v>540</v>
      </c>
    </row>
    <row r="284" s="12" customFormat="1">
      <c r="B284" s="227"/>
      <c r="C284" s="228"/>
      <c r="D284" s="217" t="s">
        <v>127</v>
      </c>
      <c r="E284" s="229" t="s">
        <v>1</v>
      </c>
      <c r="F284" s="230" t="s">
        <v>285</v>
      </c>
      <c r="G284" s="228"/>
      <c r="H284" s="229" t="s">
        <v>1</v>
      </c>
      <c r="I284" s="231"/>
      <c r="J284" s="228"/>
      <c r="K284" s="228"/>
      <c r="L284" s="232"/>
      <c r="M284" s="233"/>
      <c r="N284" s="234"/>
      <c r="O284" s="234"/>
      <c r="P284" s="234"/>
      <c r="Q284" s="234"/>
      <c r="R284" s="234"/>
      <c r="S284" s="234"/>
      <c r="T284" s="235"/>
      <c r="AT284" s="236" t="s">
        <v>127</v>
      </c>
      <c r="AU284" s="236" t="s">
        <v>77</v>
      </c>
      <c r="AV284" s="12" t="s">
        <v>75</v>
      </c>
      <c r="AW284" s="12" t="s">
        <v>30</v>
      </c>
      <c r="AX284" s="12" t="s">
        <v>67</v>
      </c>
      <c r="AY284" s="236" t="s">
        <v>117</v>
      </c>
    </row>
    <row r="285" s="11" customFormat="1">
      <c r="B285" s="215"/>
      <c r="C285" s="216"/>
      <c r="D285" s="217" t="s">
        <v>127</v>
      </c>
      <c r="E285" s="218" t="s">
        <v>1</v>
      </c>
      <c r="F285" s="219" t="s">
        <v>541</v>
      </c>
      <c r="G285" s="216"/>
      <c r="H285" s="220">
        <v>9</v>
      </c>
      <c r="I285" s="221"/>
      <c r="J285" s="216"/>
      <c r="K285" s="216"/>
      <c r="L285" s="222"/>
      <c r="M285" s="223"/>
      <c r="N285" s="224"/>
      <c r="O285" s="224"/>
      <c r="P285" s="224"/>
      <c r="Q285" s="224"/>
      <c r="R285" s="224"/>
      <c r="S285" s="224"/>
      <c r="T285" s="225"/>
      <c r="AT285" s="226" t="s">
        <v>127</v>
      </c>
      <c r="AU285" s="226" t="s">
        <v>77</v>
      </c>
      <c r="AV285" s="11" t="s">
        <v>77</v>
      </c>
      <c r="AW285" s="11" t="s">
        <v>30</v>
      </c>
      <c r="AX285" s="11" t="s">
        <v>75</v>
      </c>
      <c r="AY285" s="226" t="s">
        <v>117</v>
      </c>
    </row>
    <row r="286" s="1" customFormat="1" ht="16.5" customHeight="1">
      <c r="B286" s="36"/>
      <c r="C286" s="203" t="s">
        <v>542</v>
      </c>
      <c r="D286" s="203" t="s">
        <v>120</v>
      </c>
      <c r="E286" s="204" t="s">
        <v>543</v>
      </c>
      <c r="F286" s="205" t="s">
        <v>544</v>
      </c>
      <c r="G286" s="206" t="s">
        <v>206</v>
      </c>
      <c r="H286" s="207">
        <v>11</v>
      </c>
      <c r="I286" s="208"/>
      <c r="J286" s="209">
        <f>ROUND(I286*H286,2)</f>
        <v>0</v>
      </c>
      <c r="K286" s="205" t="s">
        <v>124</v>
      </c>
      <c r="L286" s="41"/>
      <c r="M286" s="210" t="s">
        <v>1</v>
      </c>
      <c r="N286" s="211" t="s">
        <v>38</v>
      </c>
      <c r="O286" s="77"/>
      <c r="P286" s="212">
        <f>O286*H286</f>
        <v>0</v>
      </c>
      <c r="Q286" s="212">
        <v>0.0020799999999999998</v>
      </c>
      <c r="R286" s="212">
        <f>Q286*H286</f>
        <v>0.022879999999999998</v>
      </c>
      <c r="S286" s="212">
        <v>0</v>
      </c>
      <c r="T286" s="213">
        <f>S286*H286</f>
        <v>0</v>
      </c>
      <c r="AR286" s="15" t="s">
        <v>136</v>
      </c>
      <c r="AT286" s="15" t="s">
        <v>120</v>
      </c>
      <c r="AU286" s="15" t="s">
        <v>77</v>
      </c>
      <c r="AY286" s="15" t="s">
        <v>117</v>
      </c>
      <c r="BE286" s="214">
        <f>IF(N286="základní",J286,0)</f>
        <v>0</v>
      </c>
      <c r="BF286" s="214">
        <f>IF(N286="snížená",J286,0)</f>
        <v>0</v>
      </c>
      <c r="BG286" s="214">
        <f>IF(N286="zákl. přenesená",J286,0)</f>
        <v>0</v>
      </c>
      <c r="BH286" s="214">
        <f>IF(N286="sníž. přenesená",J286,0)</f>
        <v>0</v>
      </c>
      <c r="BI286" s="214">
        <f>IF(N286="nulová",J286,0)</f>
        <v>0</v>
      </c>
      <c r="BJ286" s="15" t="s">
        <v>75</v>
      </c>
      <c r="BK286" s="214">
        <f>ROUND(I286*H286,2)</f>
        <v>0</v>
      </c>
      <c r="BL286" s="15" t="s">
        <v>136</v>
      </c>
      <c r="BM286" s="15" t="s">
        <v>545</v>
      </c>
    </row>
    <row r="287" s="12" customFormat="1">
      <c r="B287" s="227"/>
      <c r="C287" s="228"/>
      <c r="D287" s="217" t="s">
        <v>127</v>
      </c>
      <c r="E287" s="229" t="s">
        <v>1</v>
      </c>
      <c r="F287" s="230" t="s">
        <v>546</v>
      </c>
      <c r="G287" s="228"/>
      <c r="H287" s="229" t="s">
        <v>1</v>
      </c>
      <c r="I287" s="231"/>
      <c r="J287" s="228"/>
      <c r="K287" s="228"/>
      <c r="L287" s="232"/>
      <c r="M287" s="233"/>
      <c r="N287" s="234"/>
      <c r="O287" s="234"/>
      <c r="P287" s="234"/>
      <c r="Q287" s="234"/>
      <c r="R287" s="234"/>
      <c r="S287" s="234"/>
      <c r="T287" s="235"/>
      <c r="AT287" s="236" t="s">
        <v>127</v>
      </c>
      <c r="AU287" s="236" t="s">
        <v>77</v>
      </c>
      <c r="AV287" s="12" t="s">
        <v>75</v>
      </c>
      <c r="AW287" s="12" t="s">
        <v>30</v>
      </c>
      <c r="AX287" s="12" t="s">
        <v>67</v>
      </c>
      <c r="AY287" s="236" t="s">
        <v>117</v>
      </c>
    </row>
    <row r="288" s="11" customFormat="1">
      <c r="B288" s="215"/>
      <c r="C288" s="216"/>
      <c r="D288" s="217" t="s">
        <v>127</v>
      </c>
      <c r="E288" s="218" t="s">
        <v>1</v>
      </c>
      <c r="F288" s="219" t="s">
        <v>547</v>
      </c>
      <c r="G288" s="216"/>
      <c r="H288" s="220">
        <v>11</v>
      </c>
      <c r="I288" s="221"/>
      <c r="J288" s="216"/>
      <c r="K288" s="216"/>
      <c r="L288" s="222"/>
      <c r="M288" s="223"/>
      <c r="N288" s="224"/>
      <c r="O288" s="224"/>
      <c r="P288" s="224"/>
      <c r="Q288" s="224"/>
      <c r="R288" s="224"/>
      <c r="S288" s="224"/>
      <c r="T288" s="225"/>
      <c r="AT288" s="226" t="s">
        <v>127</v>
      </c>
      <c r="AU288" s="226" t="s">
        <v>77</v>
      </c>
      <c r="AV288" s="11" t="s">
        <v>77</v>
      </c>
      <c r="AW288" s="11" t="s">
        <v>30</v>
      </c>
      <c r="AX288" s="11" t="s">
        <v>75</v>
      </c>
      <c r="AY288" s="226" t="s">
        <v>117</v>
      </c>
    </row>
    <row r="289" s="1" customFormat="1" ht="16.5" customHeight="1">
      <c r="B289" s="36"/>
      <c r="C289" s="203" t="s">
        <v>548</v>
      </c>
      <c r="D289" s="203" t="s">
        <v>120</v>
      </c>
      <c r="E289" s="204" t="s">
        <v>549</v>
      </c>
      <c r="F289" s="205" t="s">
        <v>550</v>
      </c>
      <c r="G289" s="206" t="s">
        <v>206</v>
      </c>
      <c r="H289" s="207">
        <v>53</v>
      </c>
      <c r="I289" s="208"/>
      <c r="J289" s="209">
        <f>ROUND(I289*H289,2)</f>
        <v>0</v>
      </c>
      <c r="K289" s="205" t="s">
        <v>124</v>
      </c>
      <c r="L289" s="41"/>
      <c r="M289" s="210" t="s">
        <v>1</v>
      </c>
      <c r="N289" s="211" t="s">
        <v>38</v>
      </c>
      <c r="O289" s="77"/>
      <c r="P289" s="212">
        <f>O289*H289</f>
        <v>0</v>
      </c>
      <c r="Q289" s="212">
        <v>0.00017000000000000001</v>
      </c>
      <c r="R289" s="212">
        <f>Q289*H289</f>
        <v>0.0090100000000000006</v>
      </c>
      <c r="S289" s="212">
        <v>0</v>
      </c>
      <c r="T289" s="213">
        <f>S289*H289</f>
        <v>0</v>
      </c>
      <c r="AR289" s="15" t="s">
        <v>136</v>
      </c>
      <c r="AT289" s="15" t="s">
        <v>120</v>
      </c>
      <c r="AU289" s="15" t="s">
        <v>77</v>
      </c>
      <c r="AY289" s="15" t="s">
        <v>117</v>
      </c>
      <c r="BE289" s="214">
        <f>IF(N289="základní",J289,0)</f>
        <v>0</v>
      </c>
      <c r="BF289" s="214">
        <f>IF(N289="snížená",J289,0)</f>
        <v>0</v>
      </c>
      <c r="BG289" s="214">
        <f>IF(N289="zákl. přenesená",J289,0)</f>
        <v>0</v>
      </c>
      <c r="BH289" s="214">
        <f>IF(N289="sníž. přenesená",J289,0)</f>
        <v>0</v>
      </c>
      <c r="BI289" s="214">
        <f>IF(N289="nulová",J289,0)</f>
        <v>0</v>
      </c>
      <c r="BJ289" s="15" t="s">
        <v>75</v>
      </c>
      <c r="BK289" s="214">
        <f>ROUND(I289*H289,2)</f>
        <v>0</v>
      </c>
      <c r="BL289" s="15" t="s">
        <v>136</v>
      </c>
      <c r="BM289" s="15" t="s">
        <v>551</v>
      </c>
    </row>
    <row r="290" s="12" customFormat="1">
      <c r="B290" s="227"/>
      <c r="C290" s="228"/>
      <c r="D290" s="217" t="s">
        <v>127</v>
      </c>
      <c r="E290" s="229" t="s">
        <v>1</v>
      </c>
      <c r="F290" s="230" t="s">
        <v>546</v>
      </c>
      <c r="G290" s="228"/>
      <c r="H290" s="229" t="s">
        <v>1</v>
      </c>
      <c r="I290" s="231"/>
      <c r="J290" s="228"/>
      <c r="K290" s="228"/>
      <c r="L290" s="232"/>
      <c r="M290" s="233"/>
      <c r="N290" s="234"/>
      <c r="O290" s="234"/>
      <c r="P290" s="234"/>
      <c r="Q290" s="234"/>
      <c r="R290" s="234"/>
      <c r="S290" s="234"/>
      <c r="T290" s="235"/>
      <c r="AT290" s="236" t="s">
        <v>127</v>
      </c>
      <c r="AU290" s="236" t="s">
        <v>77</v>
      </c>
      <c r="AV290" s="12" t="s">
        <v>75</v>
      </c>
      <c r="AW290" s="12" t="s">
        <v>30</v>
      </c>
      <c r="AX290" s="12" t="s">
        <v>67</v>
      </c>
      <c r="AY290" s="236" t="s">
        <v>117</v>
      </c>
    </row>
    <row r="291" s="11" customFormat="1">
      <c r="B291" s="215"/>
      <c r="C291" s="216"/>
      <c r="D291" s="217" t="s">
        <v>127</v>
      </c>
      <c r="E291" s="218" t="s">
        <v>1</v>
      </c>
      <c r="F291" s="219" t="s">
        <v>552</v>
      </c>
      <c r="G291" s="216"/>
      <c r="H291" s="220">
        <v>53</v>
      </c>
      <c r="I291" s="221"/>
      <c r="J291" s="216"/>
      <c r="K291" s="216"/>
      <c r="L291" s="222"/>
      <c r="M291" s="223"/>
      <c r="N291" s="224"/>
      <c r="O291" s="224"/>
      <c r="P291" s="224"/>
      <c r="Q291" s="224"/>
      <c r="R291" s="224"/>
      <c r="S291" s="224"/>
      <c r="T291" s="225"/>
      <c r="AT291" s="226" t="s">
        <v>127</v>
      </c>
      <c r="AU291" s="226" t="s">
        <v>77</v>
      </c>
      <c r="AV291" s="11" t="s">
        <v>77</v>
      </c>
      <c r="AW291" s="11" t="s">
        <v>30</v>
      </c>
      <c r="AX291" s="11" t="s">
        <v>75</v>
      </c>
      <c r="AY291" s="226" t="s">
        <v>117</v>
      </c>
    </row>
    <row r="292" s="1" customFormat="1" ht="22.5" customHeight="1">
      <c r="B292" s="36"/>
      <c r="C292" s="203" t="s">
        <v>553</v>
      </c>
      <c r="D292" s="203" t="s">
        <v>120</v>
      </c>
      <c r="E292" s="204" t="s">
        <v>554</v>
      </c>
      <c r="F292" s="205" t="s">
        <v>555</v>
      </c>
      <c r="G292" s="206" t="s">
        <v>366</v>
      </c>
      <c r="H292" s="207">
        <v>57.600000000000001</v>
      </c>
      <c r="I292" s="208"/>
      <c r="J292" s="209">
        <f>ROUND(I292*H292,2)</f>
        <v>0</v>
      </c>
      <c r="K292" s="205" t="s">
        <v>124</v>
      </c>
      <c r="L292" s="41"/>
      <c r="M292" s="210" t="s">
        <v>1</v>
      </c>
      <c r="N292" s="211" t="s">
        <v>38</v>
      </c>
      <c r="O292" s="77"/>
      <c r="P292" s="212">
        <f>O292*H292</f>
        <v>0</v>
      </c>
      <c r="Q292" s="212">
        <v>0</v>
      </c>
      <c r="R292" s="212">
        <f>Q292*H292</f>
        <v>0</v>
      </c>
      <c r="S292" s="212">
        <v>0</v>
      </c>
      <c r="T292" s="213">
        <f>S292*H292</f>
        <v>0</v>
      </c>
      <c r="AR292" s="15" t="s">
        <v>136</v>
      </c>
      <c r="AT292" s="15" t="s">
        <v>120</v>
      </c>
      <c r="AU292" s="15" t="s">
        <v>77</v>
      </c>
      <c r="AY292" s="15" t="s">
        <v>117</v>
      </c>
      <c r="BE292" s="214">
        <f>IF(N292="základní",J292,0)</f>
        <v>0</v>
      </c>
      <c r="BF292" s="214">
        <f>IF(N292="snížená",J292,0)</f>
        <v>0</v>
      </c>
      <c r="BG292" s="214">
        <f>IF(N292="zákl. přenesená",J292,0)</f>
        <v>0</v>
      </c>
      <c r="BH292" s="214">
        <f>IF(N292="sníž. přenesená",J292,0)</f>
        <v>0</v>
      </c>
      <c r="BI292" s="214">
        <f>IF(N292="nulová",J292,0)</f>
        <v>0</v>
      </c>
      <c r="BJ292" s="15" t="s">
        <v>75</v>
      </c>
      <c r="BK292" s="214">
        <f>ROUND(I292*H292,2)</f>
        <v>0</v>
      </c>
      <c r="BL292" s="15" t="s">
        <v>136</v>
      </c>
      <c r="BM292" s="15" t="s">
        <v>556</v>
      </c>
    </row>
    <row r="293" s="12" customFormat="1">
      <c r="B293" s="227"/>
      <c r="C293" s="228"/>
      <c r="D293" s="217" t="s">
        <v>127</v>
      </c>
      <c r="E293" s="229" t="s">
        <v>1</v>
      </c>
      <c r="F293" s="230" t="s">
        <v>546</v>
      </c>
      <c r="G293" s="228"/>
      <c r="H293" s="229" t="s">
        <v>1</v>
      </c>
      <c r="I293" s="231"/>
      <c r="J293" s="228"/>
      <c r="K293" s="228"/>
      <c r="L293" s="232"/>
      <c r="M293" s="233"/>
      <c r="N293" s="234"/>
      <c r="O293" s="234"/>
      <c r="P293" s="234"/>
      <c r="Q293" s="234"/>
      <c r="R293" s="234"/>
      <c r="S293" s="234"/>
      <c r="T293" s="235"/>
      <c r="AT293" s="236" t="s">
        <v>127</v>
      </c>
      <c r="AU293" s="236" t="s">
        <v>77</v>
      </c>
      <c r="AV293" s="12" t="s">
        <v>75</v>
      </c>
      <c r="AW293" s="12" t="s">
        <v>30</v>
      </c>
      <c r="AX293" s="12" t="s">
        <v>67</v>
      </c>
      <c r="AY293" s="236" t="s">
        <v>117</v>
      </c>
    </row>
    <row r="294" s="11" customFormat="1">
      <c r="B294" s="215"/>
      <c r="C294" s="216"/>
      <c r="D294" s="217" t="s">
        <v>127</v>
      </c>
      <c r="E294" s="218" t="s">
        <v>248</v>
      </c>
      <c r="F294" s="219" t="s">
        <v>557</v>
      </c>
      <c r="G294" s="216"/>
      <c r="H294" s="220">
        <v>57.600000000000001</v>
      </c>
      <c r="I294" s="221"/>
      <c r="J294" s="216"/>
      <c r="K294" s="216"/>
      <c r="L294" s="222"/>
      <c r="M294" s="223"/>
      <c r="N294" s="224"/>
      <c r="O294" s="224"/>
      <c r="P294" s="224"/>
      <c r="Q294" s="224"/>
      <c r="R294" s="224"/>
      <c r="S294" s="224"/>
      <c r="T294" s="225"/>
      <c r="AT294" s="226" t="s">
        <v>127</v>
      </c>
      <c r="AU294" s="226" t="s">
        <v>77</v>
      </c>
      <c r="AV294" s="11" t="s">
        <v>77</v>
      </c>
      <c r="AW294" s="11" t="s">
        <v>30</v>
      </c>
      <c r="AX294" s="11" t="s">
        <v>75</v>
      </c>
      <c r="AY294" s="226" t="s">
        <v>117</v>
      </c>
    </row>
    <row r="295" s="1" customFormat="1" ht="22.5" customHeight="1">
      <c r="B295" s="36"/>
      <c r="C295" s="203" t="s">
        <v>558</v>
      </c>
      <c r="D295" s="203" t="s">
        <v>120</v>
      </c>
      <c r="E295" s="204" t="s">
        <v>559</v>
      </c>
      <c r="F295" s="205" t="s">
        <v>560</v>
      </c>
      <c r="G295" s="206" t="s">
        <v>366</v>
      </c>
      <c r="H295" s="207">
        <v>1728</v>
      </c>
      <c r="I295" s="208"/>
      <c r="J295" s="209">
        <f>ROUND(I295*H295,2)</f>
        <v>0</v>
      </c>
      <c r="K295" s="205" t="s">
        <v>124</v>
      </c>
      <c r="L295" s="41"/>
      <c r="M295" s="210" t="s">
        <v>1</v>
      </c>
      <c r="N295" s="211" t="s">
        <v>38</v>
      </c>
      <c r="O295" s="77"/>
      <c r="P295" s="212">
        <f>O295*H295</f>
        <v>0</v>
      </c>
      <c r="Q295" s="212">
        <v>0</v>
      </c>
      <c r="R295" s="212">
        <f>Q295*H295</f>
        <v>0</v>
      </c>
      <c r="S295" s="212">
        <v>0</v>
      </c>
      <c r="T295" s="213">
        <f>S295*H295</f>
        <v>0</v>
      </c>
      <c r="AR295" s="15" t="s">
        <v>136</v>
      </c>
      <c r="AT295" s="15" t="s">
        <v>120</v>
      </c>
      <c r="AU295" s="15" t="s">
        <v>77</v>
      </c>
      <c r="AY295" s="15" t="s">
        <v>117</v>
      </c>
      <c r="BE295" s="214">
        <f>IF(N295="základní",J295,0)</f>
        <v>0</v>
      </c>
      <c r="BF295" s="214">
        <f>IF(N295="snížená",J295,0)</f>
        <v>0</v>
      </c>
      <c r="BG295" s="214">
        <f>IF(N295="zákl. přenesená",J295,0)</f>
        <v>0</v>
      </c>
      <c r="BH295" s="214">
        <f>IF(N295="sníž. přenesená",J295,0)</f>
        <v>0</v>
      </c>
      <c r="BI295" s="214">
        <f>IF(N295="nulová",J295,0)</f>
        <v>0</v>
      </c>
      <c r="BJ295" s="15" t="s">
        <v>75</v>
      </c>
      <c r="BK295" s="214">
        <f>ROUND(I295*H295,2)</f>
        <v>0</v>
      </c>
      <c r="BL295" s="15" t="s">
        <v>136</v>
      </c>
      <c r="BM295" s="15" t="s">
        <v>561</v>
      </c>
    </row>
    <row r="296" s="11" customFormat="1">
      <c r="B296" s="215"/>
      <c r="C296" s="216"/>
      <c r="D296" s="217" t="s">
        <v>127</v>
      </c>
      <c r="E296" s="218" t="s">
        <v>1</v>
      </c>
      <c r="F296" s="219" t="s">
        <v>248</v>
      </c>
      <c r="G296" s="216"/>
      <c r="H296" s="220">
        <v>57.600000000000001</v>
      </c>
      <c r="I296" s="221"/>
      <c r="J296" s="216"/>
      <c r="K296" s="216"/>
      <c r="L296" s="222"/>
      <c r="M296" s="223"/>
      <c r="N296" s="224"/>
      <c r="O296" s="224"/>
      <c r="P296" s="224"/>
      <c r="Q296" s="224"/>
      <c r="R296" s="224"/>
      <c r="S296" s="224"/>
      <c r="T296" s="225"/>
      <c r="AT296" s="226" t="s">
        <v>127</v>
      </c>
      <c r="AU296" s="226" t="s">
        <v>77</v>
      </c>
      <c r="AV296" s="11" t="s">
        <v>77</v>
      </c>
      <c r="AW296" s="11" t="s">
        <v>30</v>
      </c>
      <c r="AX296" s="11" t="s">
        <v>75</v>
      </c>
      <c r="AY296" s="226" t="s">
        <v>117</v>
      </c>
    </row>
    <row r="297" s="11" customFormat="1">
      <c r="B297" s="215"/>
      <c r="C297" s="216"/>
      <c r="D297" s="217" t="s">
        <v>127</v>
      </c>
      <c r="E297" s="216"/>
      <c r="F297" s="219" t="s">
        <v>562</v>
      </c>
      <c r="G297" s="216"/>
      <c r="H297" s="220">
        <v>1728</v>
      </c>
      <c r="I297" s="221"/>
      <c r="J297" s="216"/>
      <c r="K297" s="216"/>
      <c r="L297" s="222"/>
      <c r="M297" s="223"/>
      <c r="N297" s="224"/>
      <c r="O297" s="224"/>
      <c r="P297" s="224"/>
      <c r="Q297" s="224"/>
      <c r="R297" s="224"/>
      <c r="S297" s="224"/>
      <c r="T297" s="225"/>
      <c r="AT297" s="226" t="s">
        <v>127</v>
      </c>
      <c r="AU297" s="226" t="s">
        <v>77</v>
      </c>
      <c r="AV297" s="11" t="s">
        <v>77</v>
      </c>
      <c r="AW297" s="11" t="s">
        <v>4</v>
      </c>
      <c r="AX297" s="11" t="s">
        <v>75</v>
      </c>
      <c r="AY297" s="226" t="s">
        <v>117</v>
      </c>
    </row>
    <row r="298" s="1" customFormat="1" ht="22.5" customHeight="1">
      <c r="B298" s="36"/>
      <c r="C298" s="203" t="s">
        <v>563</v>
      </c>
      <c r="D298" s="203" t="s">
        <v>120</v>
      </c>
      <c r="E298" s="204" t="s">
        <v>564</v>
      </c>
      <c r="F298" s="205" t="s">
        <v>565</v>
      </c>
      <c r="G298" s="206" t="s">
        <v>283</v>
      </c>
      <c r="H298" s="207">
        <v>57.600000000000001</v>
      </c>
      <c r="I298" s="208"/>
      <c r="J298" s="209">
        <f>ROUND(I298*H298,2)</f>
        <v>0</v>
      </c>
      <c r="K298" s="205" t="s">
        <v>124</v>
      </c>
      <c r="L298" s="41"/>
      <c r="M298" s="210" t="s">
        <v>1</v>
      </c>
      <c r="N298" s="211" t="s">
        <v>38</v>
      </c>
      <c r="O298" s="77"/>
      <c r="P298" s="212">
        <f>O298*H298</f>
        <v>0</v>
      </c>
      <c r="Q298" s="212">
        <v>0</v>
      </c>
      <c r="R298" s="212">
        <f>Q298*H298</f>
        <v>0</v>
      </c>
      <c r="S298" s="212">
        <v>0</v>
      </c>
      <c r="T298" s="213">
        <f>S298*H298</f>
        <v>0</v>
      </c>
      <c r="AR298" s="15" t="s">
        <v>136</v>
      </c>
      <c r="AT298" s="15" t="s">
        <v>120</v>
      </c>
      <c r="AU298" s="15" t="s">
        <v>77</v>
      </c>
      <c r="AY298" s="15" t="s">
        <v>117</v>
      </c>
      <c r="BE298" s="214">
        <f>IF(N298="základní",J298,0)</f>
        <v>0</v>
      </c>
      <c r="BF298" s="214">
        <f>IF(N298="snížená",J298,0)</f>
        <v>0</v>
      </c>
      <c r="BG298" s="214">
        <f>IF(N298="zákl. přenesená",J298,0)</f>
        <v>0</v>
      </c>
      <c r="BH298" s="214">
        <f>IF(N298="sníž. přenesená",J298,0)</f>
        <v>0</v>
      </c>
      <c r="BI298" s="214">
        <f>IF(N298="nulová",J298,0)</f>
        <v>0</v>
      </c>
      <c r="BJ298" s="15" t="s">
        <v>75</v>
      </c>
      <c r="BK298" s="214">
        <f>ROUND(I298*H298,2)</f>
        <v>0</v>
      </c>
      <c r="BL298" s="15" t="s">
        <v>136</v>
      </c>
      <c r="BM298" s="15" t="s">
        <v>566</v>
      </c>
    </row>
    <row r="299" s="11" customFormat="1">
      <c r="B299" s="215"/>
      <c r="C299" s="216"/>
      <c r="D299" s="217" t="s">
        <v>127</v>
      </c>
      <c r="E299" s="218" t="s">
        <v>1</v>
      </c>
      <c r="F299" s="219" t="s">
        <v>248</v>
      </c>
      <c r="G299" s="216"/>
      <c r="H299" s="220">
        <v>57.600000000000001</v>
      </c>
      <c r="I299" s="221"/>
      <c r="J299" s="216"/>
      <c r="K299" s="216"/>
      <c r="L299" s="222"/>
      <c r="M299" s="223"/>
      <c r="N299" s="224"/>
      <c r="O299" s="224"/>
      <c r="P299" s="224"/>
      <c r="Q299" s="224"/>
      <c r="R299" s="224"/>
      <c r="S299" s="224"/>
      <c r="T299" s="225"/>
      <c r="AT299" s="226" t="s">
        <v>127</v>
      </c>
      <c r="AU299" s="226" t="s">
        <v>77</v>
      </c>
      <c r="AV299" s="11" t="s">
        <v>77</v>
      </c>
      <c r="AW299" s="11" t="s">
        <v>30</v>
      </c>
      <c r="AX299" s="11" t="s">
        <v>75</v>
      </c>
      <c r="AY299" s="226" t="s">
        <v>117</v>
      </c>
    </row>
    <row r="300" s="1" customFormat="1" ht="16.5" customHeight="1">
      <c r="B300" s="36"/>
      <c r="C300" s="203" t="s">
        <v>567</v>
      </c>
      <c r="D300" s="203" t="s">
        <v>120</v>
      </c>
      <c r="E300" s="204" t="s">
        <v>568</v>
      </c>
      <c r="F300" s="205" t="s">
        <v>569</v>
      </c>
      <c r="G300" s="206" t="s">
        <v>206</v>
      </c>
      <c r="H300" s="207">
        <v>33</v>
      </c>
      <c r="I300" s="208"/>
      <c r="J300" s="209">
        <f>ROUND(I300*H300,2)</f>
        <v>0</v>
      </c>
      <c r="K300" s="205" t="s">
        <v>124</v>
      </c>
      <c r="L300" s="41"/>
      <c r="M300" s="210" t="s">
        <v>1</v>
      </c>
      <c r="N300" s="211" t="s">
        <v>38</v>
      </c>
      <c r="O300" s="77"/>
      <c r="P300" s="212">
        <f>O300*H300</f>
        <v>0</v>
      </c>
      <c r="Q300" s="212">
        <v>0.00062</v>
      </c>
      <c r="R300" s="212">
        <f>Q300*H300</f>
        <v>0.020459999999999999</v>
      </c>
      <c r="S300" s="212">
        <v>0</v>
      </c>
      <c r="T300" s="213">
        <f>S300*H300</f>
        <v>0</v>
      </c>
      <c r="AR300" s="15" t="s">
        <v>136</v>
      </c>
      <c r="AT300" s="15" t="s">
        <v>120</v>
      </c>
      <c r="AU300" s="15" t="s">
        <v>77</v>
      </c>
      <c r="AY300" s="15" t="s">
        <v>117</v>
      </c>
      <c r="BE300" s="214">
        <f>IF(N300="základní",J300,0)</f>
        <v>0</v>
      </c>
      <c r="BF300" s="214">
        <f>IF(N300="snížená",J300,0)</f>
        <v>0</v>
      </c>
      <c r="BG300" s="214">
        <f>IF(N300="zákl. přenesená",J300,0)</f>
        <v>0</v>
      </c>
      <c r="BH300" s="214">
        <f>IF(N300="sníž. přenesená",J300,0)</f>
        <v>0</v>
      </c>
      <c r="BI300" s="214">
        <f>IF(N300="nulová",J300,0)</f>
        <v>0</v>
      </c>
      <c r="BJ300" s="15" t="s">
        <v>75</v>
      </c>
      <c r="BK300" s="214">
        <f>ROUND(I300*H300,2)</f>
        <v>0</v>
      </c>
      <c r="BL300" s="15" t="s">
        <v>136</v>
      </c>
      <c r="BM300" s="15" t="s">
        <v>570</v>
      </c>
    </row>
    <row r="301" s="12" customFormat="1">
      <c r="B301" s="227"/>
      <c r="C301" s="228"/>
      <c r="D301" s="217" t="s">
        <v>127</v>
      </c>
      <c r="E301" s="229" t="s">
        <v>1</v>
      </c>
      <c r="F301" s="230" t="s">
        <v>285</v>
      </c>
      <c r="G301" s="228"/>
      <c r="H301" s="229" t="s">
        <v>1</v>
      </c>
      <c r="I301" s="231"/>
      <c r="J301" s="228"/>
      <c r="K301" s="228"/>
      <c r="L301" s="232"/>
      <c r="M301" s="233"/>
      <c r="N301" s="234"/>
      <c r="O301" s="234"/>
      <c r="P301" s="234"/>
      <c r="Q301" s="234"/>
      <c r="R301" s="234"/>
      <c r="S301" s="234"/>
      <c r="T301" s="235"/>
      <c r="AT301" s="236" t="s">
        <v>127</v>
      </c>
      <c r="AU301" s="236" t="s">
        <v>77</v>
      </c>
      <c r="AV301" s="12" t="s">
        <v>75</v>
      </c>
      <c r="AW301" s="12" t="s">
        <v>30</v>
      </c>
      <c r="AX301" s="12" t="s">
        <v>67</v>
      </c>
      <c r="AY301" s="236" t="s">
        <v>117</v>
      </c>
    </row>
    <row r="302" s="11" customFormat="1">
      <c r="B302" s="215"/>
      <c r="C302" s="216"/>
      <c r="D302" s="217" t="s">
        <v>127</v>
      </c>
      <c r="E302" s="218" t="s">
        <v>1</v>
      </c>
      <c r="F302" s="219" t="s">
        <v>571</v>
      </c>
      <c r="G302" s="216"/>
      <c r="H302" s="220">
        <v>33</v>
      </c>
      <c r="I302" s="221"/>
      <c r="J302" s="216"/>
      <c r="K302" s="216"/>
      <c r="L302" s="222"/>
      <c r="M302" s="223"/>
      <c r="N302" s="224"/>
      <c r="O302" s="224"/>
      <c r="P302" s="224"/>
      <c r="Q302" s="224"/>
      <c r="R302" s="224"/>
      <c r="S302" s="224"/>
      <c r="T302" s="225"/>
      <c r="AT302" s="226" t="s">
        <v>127</v>
      </c>
      <c r="AU302" s="226" t="s">
        <v>77</v>
      </c>
      <c r="AV302" s="11" t="s">
        <v>77</v>
      </c>
      <c r="AW302" s="11" t="s">
        <v>30</v>
      </c>
      <c r="AX302" s="11" t="s">
        <v>75</v>
      </c>
      <c r="AY302" s="226" t="s">
        <v>117</v>
      </c>
    </row>
    <row r="303" s="1" customFormat="1" ht="16.5" customHeight="1">
      <c r="B303" s="36"/>
      <c r="C303" s="203" t="s">
        <v>572</v>
      </c>
      <c r="D303" s="203" t="s">
        <v>120</v>
      </c>
      <c r="E303" s="204" t="s">
        <v>573</v>
      </c>
      <c r="F303" s="205" t="s">
        <v>574</v>
      </c>
      <c r="G303" s="206" t="s">
        <v>344</v>
      </c>
      <c r="H303" s="207">
        <v>48</v>
      </c>
      <c r="I303" s="208"/>
      <c r="J303" s="209">
        <f>ROUND(I303*H303,2)</f>
        <v>0</v>
      </c>
      <c r="K303" s="205" t="s">
        <v>124</v>
      </c>
      <c r="L303" s="41"/>
      <c r="M303" s="210" t="s">
        <v>1</v>
      </c>
      <c r="N303" s="211" t="s">
        <v>38</v>
      </c>
      <c r="O303" s="77"/>
      <c r="P303" s="212">
        <f>O303*H303</f>
        <v>0</v>
      </c>
      <c r="Q303" s="212">
        <v>2.0000000000000002E-05</v>
      </c>
      <c r="R303" s="212">
        <f>Q303*H303</f>
        <v>0.00096000000000000013</v>
      </c>
      <c r="S303" s="212">
        <v>0</v>
      </c>
      <c r="T303" s="213">
        <f>S303*H303</f>
        <v>0</v>
      </c>
      <c r="AR303" s="15" t="s">
        <v>136</v>
      </c>
      <c r="AT303" s="15" t="s">
        <v>120</v>
      </c>
      <c r="AU303" s="15" t="s">
        <v>77</v>
      </c>
      <c r="AY303" s="15" t="s">
        <v>117</v>
      </c>
      <c r="BE303" s="214">
        <f>IF(N303="základní",J303,0)</f>
        <v>0</v>
      </c>
      <c r="BF303" s="214">
        <f>IF(N303="snížená",J303,0)</f>
        <v>0</v>
      </c>
      <c r="BG303" s="214">
        <f>IF(N303="zákl. přenesená",J303,0)</f>
        <v>0</v>
      </c>
      <c r="BH303" s="214">
        <f>IF(N303="sníž. přenesená",J303,0)</f>
        <v>0</v>
      </c>
      <c r="BI303" s="214">
        <f>IF(N303="nulová",J303,0)</f>
        <v>0</v>
      </c>
      <c r="BJ303" s="15" t="s">
        <v>75</v>
      </c>
      <c r="BK303" s="214">
        <f>ROUND(I303*H303,2)</f>
        <v>0</v>
      </c>
      <c r="BL303" s="15" t="s">
        <v>136</v>
      </c>
      <c r="BM303" s="15" t="s">
        <v>575</v>
      </c>
    </row>
    <row r="304" s="12" customFormat="1">
      <c r="B304" s="227"/>
      <c r="C304" s="228"/>
      <c r="D304" s="217" t="s">
        <v>127</v>
      </c>
      <c r="E304" s="229" t="s">
        <v>1</v>
      </c>
      <c r="F304" s="230" t="s">
        <v>576</v>
      </c>
      <c r="G304" s="228"/>
      <c r="H304" s="229" t="s">
        <v>1</v>
      </c>
      <c r="I304" s="231"/>
      <c r="J304" s="228"/>
      <c r="K304" s="228"/>
      <c r="L304" s="232"/>
      <c r="M304" s="233"/>
      <c r="N304" s="234"/>
      <c r="O304" s="234"/>
      <c r="P304" s="234"/>
      <c r="Q304" s="234"/>
      <c r="R304" s="234"/>
      <c r="S304" s="234"/>
      <c r="T304" s="235"/>
      <c r="AT304" s="236" t="s">
        <v>127</v>
      </c>
      <c r="AU304" s="236" t="s">
        <v>77</v>
      </c>
      <c r="AV304" s="12" t="s">
        <v>75</v>
      </c>
      <c r="AW304" s="12" t="s">
        <v>30</v>
      </c>
      <c r="AX304" s="12" t="s">
        <v>67</v>
      </c>
      <c r="AY304" s="236" t="s">
        <v>117</v>
      </c>
    </row>
    <row r="305" s="11" customFormat="1">
      <c r="B305" s="215"/>
      <c r="C305" s="216"/>
      <c r="D305" s="217" t="s">
        <v>127</v>
      </c>
      <c r="E305" s="218" t="s">
        <v>1</v>
      </c>
      <c r="F305" s="219" t="s">
        <v>528</v>
      </c>
      <c r="G305" s="216"/>
      <c r="H305" s="220">
        <v>48</v>
      </c>
      <c r="I305" s="221"/>
      <c r="J305" s="216"/>
      <c r="K305" s="216"/>
      <c r="L305" s="222"/>
      <c r="M305" s="223"/>
      <c r="N305" s="224"/>
      <c r="O305" s="224"/>
      <c r="P305" s="224"/>
      <c r="Q305" s="224"/>
      <c r="R305" s="224"/>
      <c r="S305" s="224"/>
      <c r="T305" s="225"/>
      <c r="AT305" s="226" t="s">
        <v>127</v>
      </c>
      <c r="AU305" s="226" t="s">
        <v>77</v>
      </c>
      <c r="AV305" s="11" t="s">
        <v>77</v>
      </c>
      <c r="AW305" s="11" t="s">
        <v>30</v>
      </c>
      <c r="AX305" s="11" t="s">
        <v>75</v>
      </c>
      <c r="AY305" s="226" t="s">
        <v>117</v>
      </c>
    </row>
    <row r="306" s="1" customFormat="1" ht="22.5" customHeight="1">
      <c r="B306" s="36"/>
      <c r="C306" s="203" t="s">
        <v>577</v>
      </c>
      <c r="D306" s="203" t="s">
        <v>120</v>
      </c>
      <c r="E306" s="204" t="s">
        <v>578</v>
      </c>
      <c r="F306" s="205" t="s">
        <v>579</v>
      </c>
      <c r="G306" s="206" t="s">
        <v>344</v>
      </c>
      <c r="H306" s="207">
        <v>48</v>
      </c>
      <c r="I306" s="208"/>
      <c r="J306" s="209">
        <f>ROUND(I306*H306,2)</f>
        <v>0</v>
      </c>
      <c r="K306" s="205" t="s">
        <v>124</v>
      </c>
      <c r="L306" s="41"/>
      <c r="M306" s="210" t="s">
        <v>1</v>
      </c>
      <c r="N306" s="211" t="s">
        <v>38</v>
      </c>
      <c r="O306" s="77"/>
      <c r="P306" s="212">
        <f>O306*H306</f>
        <v>0</v>
      </c>
      <c r="Q306" s="212">
        <v>4.0000000000000003E-05</v>
      </c>
      <c r="R306" s="212">
        <f>Q306*H306</f>
        <v>0.0019200000000000003</v>
      </c>
      <c r="S306" s="212">
        <v>0</v>
      </c>
      <c r="T306" s="213">
        <f>S306*H306</f>
        <v>0</v>
      </c>
      <c r="AR306" s="15" t="s">
        <v>136</v>
      </c>
      <c r="AT306" s="15" t="s">
        <v>120</v>
      </c>
      <c r="AU306" s="15" t="s">
        <v>77</v>
      </c>
      <c r="AY306" s="15" t="s">
        <v>117</v>
      </c>
      <c r="BE306" s="214">
        <f>IF(N306="základní",J306,0)</f>
        <v>0</v>
      </c>
      <c r="BF306" s="214">
        <f>IF(N306="snížená",J306,0)</f>
        <v>0</v>
      </c>
      <c r="BG306" s="214">
        <f>IF(N306="zákl. přenesená",J306,0)</f>
        <v>0</v>
      </c>
      <c r="BH306" s="214">
        <f>IF(N306="sníž. přenesená",J306,0)</f>
        <v>0</v>
      </c>
      <c r="BI306" s="214">
        <f>IF(N306="nulová",J306,0)</f>
        <v>0</v>
      </c>
      <c r="BJ306" s="15" t="s">
        <v>75</v>
      </c>
      <c r="BK306" s="214">
        <f>ROUND(I306*H306,2)</f>
        <v>0</v>
      </c>
      <c r="BL306" s="15" t="s">
        <v>136</v>
      </c>
      <c r="BM306" s="15" t="s">
        <v>580</v>
      </c>
    </row>
    <row r="307" s="12" customFormat="1">
      <c r="B307" s="227"/>
      <c r="C307" s="228"/>
      <c r="D307" s="217" t="s">
        <v>127</v>
      </c>
      <c r="E307" s="229" t="s">
        <v>1</v>
      </c>
      <c r="F307" s="230" t="s">
        <v>576</v>
      </c>
      <c r="G307" s="228"/>
      <c r="H307" s="229" t="s">
        <v>1</v>
      </c>
      <c r="I307" s="231"/>
      <c r="J307" s="228"/>
      <c r="K307" s="228"/>
      <c r="L307" s="232"/>
      <c r="M307" s="233"/>
      <c r="N307" s="234"/>
      <c r="O307" s="234"/>
      <c r="P307" s="234"/>
      <c r="Q307" s="234"/>
      <c r="R307" s="234"/>
      <c r="S307" s="234"/>
      <c r="T307" s="235"/>
      <c r="AT307" s="236" t="s">
        <v>127</v>
      </c>
      <c r="AU307" s="236" t="s">
        <v>77</v>
      </c>
      <c r="AV307" s="12" t="s">
        <v>75</v>
      </c>
      <c r="AW307" s="12" t="s">
        <v>30</v>
      </c>
      <c r="AX307" s="12" t="s">
        <v>67</v>
      </c>
      <c r="AY307" s="236" t="s">
        <v>117</v>
      </c>
    </row>
    <row r="308" s="12" customFormat="1">
      <c r="B308" s="227"/>
      <c r="C308" s="228"/>
      <c r="D308" s="217" t="s">
        <v>127</v>
      </c>
      <c r="E308" s="229" t="s">
        <v>1</v>
      </c>
      <c r="F308" s="230" t="s">
        <v>581</v>
      </c>
      <c r="G308" s="228"/>
      <c r="H308" s="229" t="s">
        <v>1</v>
      </c>
      <c r="I308" s="231"/>
      <c r="J308" s="228"/>
      <c r="K308" s="228"/>
      <c r="L308" s="232"/>
      <c r="M308" s="233"/>
      <c r="N308" s="234"/>
      <c r="O308" s="234"/>
      <c r="P308" s="234"/>
      <c r="Q308" s="234"/>
      <c r="R308" s="234"/>
      <c r="S308" s="234"/>
      <c r="T308" s="235"/>
      <c r="AT308" s="236" t="s">
        <v>127</v>
      </c>
      <c r="AU308" s="236" t="s">
        <v>77</v>
      </c>
      <c r="AV308" s="12" t="s">
        <v>75</v>
      </c>
      <c r="AW308" s="12" t="s">
        <v>30</v>
      </c>
      <c r="AX308" s="12" t="s">
        <v>67</v>
      </c>
      <c r="AY308" s="236" t="s">
        <v>117</v>
      </c>
    </row>
    <row r="309" s="12" customFormat="1">
      <c r="B309" s="227"/>
      <c r="C309" s="228"/>
      <c r="D309" s="217" t="s">
        <v>127</v>
      </c>
      <c r="E309" s="229" t="s">
        <v>1</v>
      </c>
      <c r="F309" s="230" t="s">
        <v>582</v>
      </c>
      <c r="G309" s="228"/>
      <c r="H309" s="229" t="s">
        <v>1</v>
      </c>
      <c r="I309" s="231"/>
      <c r="J309" s="228"/>
      <c r="K309" s="228"/>
      <c r="L309" s="232"/>
      <c r="M309" s="233"/>
      <c r="N309" s="234"/>
      <c r="O309" s="234"/>
      <c r="P309" s="234"/>
      <c r="Q309" s="234"/>
      <c r="R309" s="234"/>
      <c r="S309" s="234"/>
      <c r="T309" s="235"/>
      <c r="AT309" s="236" t="s">
        <v>127</v>
      </c>
      <c r="AU309" s="236" t="s">
        <v>77</v>
      </c>
      <c r="AV309" s="12" t="s">
        <v>75</v>
      </c>
      <c r="AW309" s="12" t="s">
        <v>30</v>
      </c>
      <c r="AX309" s="12" t="s">
        <v>67</v>
      </c>
      <c r="AY309" s="236" t="s">
        <v>117</v>
      </c>
    </row>
    <row r="310" s="12" customFormat="1">
      <c r="B310" s="227"/>
      <c r="C310" s="228"/>
      <c r="D310" s="217" t="s">
        <v>127</v>
      </c>
      <c r="E310" s="229" t="s">
        <v>1</v>
      </c>
      <c r="F310" s="230" t="s">
        <v>583</v>
      </c>
      <c r="G310" s="228"/>
      <c r="H310" s="229" t="s">
        <v>1</v>
      </c>
      <c r="I310" s="231"/>
      <c r="J310" s="228"/>
      <c r="K310" s="228"/>
      <c r="L310" s="232"/>
      <c r="M310" s="233"/>
      <c r="N310" s="234"/>
      <c r="O310" s="234"/>
      <c r="P310" s="234"/>
      <c r="Q310" s="234"/>
      <c r="R310" s="234"/>
      <c r="S310" s="234"/>
      <c r="T310" s="235"/>
      <c r="AT310" s="236" t="s">
        <v>127</v>
      </c>
      <c r="AU310" s="236" t="s">
        <v>77</v>
      </c>
      <c r="AV310" s="12" t="s">
        <v>75</v>
      </c>
      <c r="AW310" s="12" t="s">
        <v>30</v>
      </c>
      <c r="AX310" s="12" t="s">
        <v>67</v>
      </c>
      <c r="AY310" s="236" t="s">
        <v>117</v>
      </c>
    </row>
    <row r="311" s="12" customFormat="1">
      <c r="B311" s="227"/>
      <c r="C311" s="228"/>
      <c r="D311" s="217" t="s">
        <v>127</v>
      </c>
      <c r="E311" s="229" t="s">
        <v>1</v>
      </c>
      <c r="F311" s="230" t="s">
        <v>584</v>
      </c>
      <c r="G311" s="228"/>
      <c r="H311" s="229" t="s">
        <v>1</v>
      </c>
      <c r="I311" s="231"/>
      <c r="J311" s="228"/>
      <c r="K311" s="228"/>
      <c r="L311" s="232"/>
      <c r="M311" s="233"/>
      <c r="N311" s="234"/>
      <c r="O311" s="234"/>
      <c r="P311" s="234"/>
      <c r="Q311" s="234"/>
      <c r="R311" s="234"/>
      <c r="S311" s="234"/>
      <c r="T311" s="235"/>
      <c r="AT311" s="236" t="s">
        <v>127</v>
      </c>
      <c r="AU311" s="236" t="s">
        <v>77</v>
      </c>
      <c r="AV311" s="12" t="s">
        <v>75</v>
      </c>
      <c r="AW311" s="12" t="s">
        <v>30</v>
      </c>
      <c r="AX311" s="12" t="s">
        <v>67</v>
      </c>
      <c r="AY311" s="236" t="s">
        <v>117</v>
      </c>
    </row>
    <row r="312" s="12" customFormat="1">
      <c r="B312" s="227"/>
      <c r="C312" s="228"/>
      <c r="D312" s="217" t="s">
        <v>127</v>
      </c>
      <c r="E312" s="229" t="s">
        <v>1</v>
      </c>
      <c r="F312" s="230" t="s">
        <v>585</v>
      </c>
      <c r="G312" s="228"/>
      <c r="H312" s="229" t="s">
        <v>1</v>
      </c>
      <c r="I312" s="231"/>
      <c r="J312" s="228"/>
      <c r="K312" s="228"/>
      <c r="L312" s="232"/>
      <c r="M312" s="233"/>
      <c r="N312" s="234"/>
      <c r="O312" s="234"/>
      <c r="P312" s="234"/>
      <c r="Q312" s="234"/>
      <c r="R312" s="234"/>
      <c r="S312" s="234"/>
      <c r="T312" s="235"/>
      <c r="AT312" s="236" t="s">
        <v>127</v>
      </c>
      <c r="AU312" s="236" t="s">
        <v>77</v>
      </c>
      <c r="AV312" s="12" t="s">
        <v>75</v>
      </c>
      <c r="AW312" s="12" t="s">
        <v>30</v>
      </c>
      <c r="AX312" s="12" t="s">
        <v>67</v>
      </c>
      <c r="AY312" s="236" t="s">
        <v>117</v>
      </c>
    </row>
    <row r="313" s="11" customFormat="1">
      <c r="B313" s="215"/>
      <c r="C313" s="216"/>
      <c r="D313" s="217" t="s">
        <v>127</v>
      </c>
      <c r="E313" s="218" t="s">
        <v>1</v>
      </c>
      <c r="F313" s="219" t="s">
        <v>528</v>
      </c>
      <c r="G313" s="216"/>
      <c r="H313" s="220">
        <v>48</v>
      </c>
      <c r="I313" s="221"/>
      <c r="J313" s="216"/>
      <c r="K313" s="216"/>
      <c r="L313" s="222"/>
      <c r="M313" s="223"/>
      <c r="N313" s="224"/>
      <c r="O313" s="224"/>
      <c r="P313" s="224"/>
      <c r="Q313" s="224"/>
      <c r="R313" s="224"/>
      <c r="S313" s="224"/>
      <c r="T313" s="225"/>
      <c r="AT313" s="226" t="s">
        <v>127</v>
      </c>
      <c r="AU313" s="226" t="s">
        <v>77</v>
      </c>
      <c r="AV313" s="11" t="s">
        <v>77</v>
      </c>
      <c r="AW313" s="11" t="s">
        <v>30</v>
      </c>
      <c r="AX313" s="11" t="s">
        <v>75</v>
      </c>
      <c r="AY313" s="226" t="s">
        <v>117</v>
      </c>
    </row>
    <row r="314" s="1" customFormat="1" ht="22.5" customHeight="1">
      <c r="B314" s="36"/>
      <c r="C314" s="203" t="s">
        <v>586</v>
      </c>
      <c r="D314" s="203" t="s">
        <v>120</v>
      </c>
      <c r="E314" s="204" t="s">
        <v>587</v>
      </c>
      <c r="F314" s="205" t="s">
        <v>588</v>
      </c>
      <c r="G314" s="206" t="s">
        <v>283</v>
      </c>
      <c r="H314" s="207">
        <v>87.689999999999998</v>
      </c>
      <c r="I314" s="208"/>
      <c r="J314" s="209">
        <f>ROUND(I314*H314,2)</f>
        <v>0</v>
      </c>
      <c r="K314" s="205" t="s">
        <v>124</v>
      </c>
      <c r="L314" s="41"/>
      <c r="M314" s="210" t="s">
        <v>1</v>
      </c>
      <c r="N314" s="211" t="s">
        <v>38</v>
      </c>
      <c r="O314" s="77"/>
      <c r="P314" s="212">
        <f>O314*H314</f>
        <v>0</v>
      </c>
      <c r="Q314" s="212">
        <v>0</v>
      </c>
      <c r="R314" s="212">
        <f>Q314*H314</f>
        <v>0</v>
      </c>
      <c r="S314" s="212">
        <v>2.6499999999999999</v>
      </c>
      <c r="T314" s="213">
        <f>S314*H314</f>
        <v>232.37849999999997</v>
      </c>
      <c r="AR314" s="15" t="s">
        <v>136</v>
      </c>
      <c r="AT314" s="15" t="s">
        <v>120</v>
      </c>
      <c r="AU314" s="15" t="s">
        <v>77</v>
      </c>
      <c r="AY314" s="15" t="s">
        <v>117</v>
      </c>
      <c r="BE314" s="214">
        <f>IF(N314="základní",J314,0)</f>
        <v>0</v>
      </c>
      <c r="BF314" s="214">
        <f>IF(N314="snížená",J314,0)</f>
        <v>0</v>
      </c>
      <c r="BG314" s="214">
        <f>IF(N314="zákl. přenesená",J314,0)</f>
        <v>0</v>
      </c>
      <c r="BH314" s="214">
        <f>IF(N314="sníž. přenesená",J314,0)</f>
        <v>0</v>
      </c>
      <c r="BI314" s="214">
        <f>IF(N314="nulová",J314,0)</f>
        <v>0</v>
      </c>
      <c r="BJ314" s="15" t="s">
        <v>75</v>
      </c>
      <c r="BK314" s="214">
        <f>ROUND(I314*H314,2)</f>
        <v>0</v>
      </c>
      <c r="BL314" s="15" t="s">
        <v>136</v>
      </c>
      <c r="BM314" s="15" t="s">
        <v>589</v>
      </c>
    </row>
    <row r="315" s="12" customFormat="1">
      <c r="B315" s="227"/>
      <c r="C315" s="228"/>
      <c r="D315" s="217" t="s">
        <v>127</v>
      </c>
      <c r="E315" s="229" t="s">
        <v>1</v>
      </c>
      <c r="F315" s="230" t="s">
        <v>285</v>
      </c>
      <c r="G315" s="228"/>
      <c r="H315" s="229" t="s">
        <v>1</v>
      </c>
      <c r="I315" s="231"/>
      <c r="J315" s="228"/>
      <c r="K315" s="228"/>
      <c r="L315" s="232"/>
      <c r="M315" s="233"/>
      <c r="N315" s="234"/>
      <c r="O315" s="234"/>
      <c r="P315" s="234"/>
      <c r="Q315" s="234"/>
      <c r="R315" s="234"/>
      <c r="S315" s="234"/>
      <c r="T315" s="235"/>
      <c r="AT315" s="236" t="s">
        <v>127</v>
      </c>
      <c r="AU315" s="236" t="s">
        <v>77</v>
      </c>
      <c r="AV315" s="12" t="s">
        <v>75</v>
      </c>
      <c r="AW315" s="12" t="s">
        <v>30</v>
      </c>
      <c r="AX315" s="12" t="s">
        <v>67</v>
      </c>
      <c r="AY315" s="236" t="s">
        <v>117</v>
      </c>
    </row>
    <row r="316" s="11" customFormat="1">
      <c r="B316" s="215"/>
      <c r="C316" s="216"/>
      <c r="D316" s="217" t="s">
        <v>127</v>
      </c>
      <c r="E316" s="218" t="s">
        <v>1</v>
      </c>
      <c r="F316" s="219" t="s">
        <v>590</v>
      </c>
      <c r="G316" s="216"/>
      <c r="H316" s="220">
        <v>87.689999999999998</v>
      </c>
      <c r="I316" s="221"/>
      <c r="J316" s="216"/>
      <c r="K316" s="216"/>
      <c r="L316" s="222"/>
      <c r="M316" s="223"/>
      <c r="N316" s="224"/>
      <c r="O316" s="224"/>
      <c r="P316" s="224"/>
      <c r="Q316" s="224"/>
      <c r="R316" s="224"/>
      <c r="S316" s="224"/>
      <c r="T316" s="225"/>
      <c r="AT316" s="226" t="s">
        <v>127</v>
      </c>
      <c r="AU316" s="226" t="s">
        <v>77</v>
      </c>
      <c r="AV316" s="11" t="s">
        <v>77</v>
      </c>
      <c r="AW316" s="11" t="s">
        <v>30</v>
      </c>
      <c r="AX316" s="11" t="s">
        <v>75</v>
      </c>
      <c r="AY316" s="226" t="s">
        <v>117</v>
      </c>
    </row>
    <row r="317" s="1" customFormat="1" ht="16.5" customHeight="1">
      <c r="B317" s="36"/>
      <c r="C317" s="203" t="s">
        <v>591</v>
      </c>
      <c r="D317" s="203" t="s">
        <v>120</v>
      </c>
      <c r="E317" s="204" t="s">
        <v>592</v>
      </c>
      <c r="F317" s="205" t="s">
        <v>593</v>
      </c>
      <c r="G317" s="206" t="s">
        <v>385</v>
      </c>
      <c r="H317" s="207">
        <v>5</v>
      </c>
      <c r="I317" s="208"/>
      <c r="J317" s="209">
        <f>ROUND(I317*H317,2)</f>
        <v>0</v>
      </c>
      <c r="K317" s="205" t="s">
        <v>1</v>
      </c>
      <c r="L317" s="41"/>
      <c r="M317" s="210" t="s">
        <v>1</v>
      </c>
      <c r="N317" s="211" t="s">
        <v>38</v>
      </c>
      <c r="O317" s="77"/>
      <c r="P317" s="212">
        <f>O317*H317</f>
        <v>0</v>
      </c>
      <c r="Q317" s="212">
        <v>0</v>
      </c>
      <c r="R317" s="212">
        <f>Q317*H317</f>
        <v>0</v>
      </c>
      <c r="S317" s="212">
        <v>0</v>
      </c>
      <c r="T317" s="213">
        <f>S317*H317</f>
        <v>0</v>
      </c>
      <c r="AR317" s="15" t="s">
        <v>136</v>
      </c>
      <c r="AT317" s="15" t="s">
        <v>120</v>
      </c>
      <c r="AU317" s="15" t="s">
        <v>77</v>
      </c>
      <c r="AY317" s="15" t="s">
        <v>117</v>
      </c>
      <c r="BE317" s="214">
        <f>IF(N317="základní",J317,0)</f>
        <v>0</v>
      </c>
      <c r="BF317" s="214">
        <f>IF(N317="snížená",J317,0)</f>
        <v>0</v>
      </c>
      <c r="BG317" s="214">
        <f>IF(N317="zákl. přenesená",J317,0)</f>
        <v>0</v>
      </c>
      <c r="BH317" s="214">
        <f>IF(N317="sníž. přenesená",J317,0)</f>
        <v>0</v>
      </c>
      <c r="BI317" s="214">
        <f>IF(N317="nulová",J317,0)</f>
        <v>0</v>
      </c>
      <c r="BJ317" s="15" t="s">
        <v>75</v>
      </c>
      <c r="BK317" s="214">
        <f>ROUND(I317*H317,2)</f>
        <v>0</v>
      </c>
      <c r="BL317" s="15" t="s">
        <v>136</v>
      </c>
      <c r="BM317" s="15" t="s">
        <v>594</v>
      </c>
    </row>
    <row r="318" s="12" customFormat="1">
      <c r="B318" s="227"/>
      <c r="C318" s="228"/>
      <c r="D318" s="217" t="s">
        <v>127</v>
      </c>
      <c r="E318" s="229" t="s">
        <v>1</v>
      </c>
      <c r="F318" s="230" t="s">
        <v>595</v>
      </c>
      <c r="G318" s="228"/>
      <c r="H318" s="229" t="s">
        <v>1</v>
      </c>
      <c r="I318" s="231"/>
      <c r="J318" s="228"/>
      <c r="K318" s="228"/>
      <c r="L318" s="232"/>
      <c r="M318" s="233"/>
      <c r="N318" s="234"/>
      <c r="O318" s="234"/>
      <c r="P318" s="234"/>
      <c r="Q318" s="234"/>
      <c r="R318" s="234"/>
      <c r="S318" s="234"/>
      <c r="T318" s="235"/>
      <c r="AT318" s="236" t="s">
        <v>127</v>
      </c>
      <c r="AU318" s="236" t="s">
        <v>77</v>
      </c>
      <c r="AV318" s="12" t="s">
        <v>75</v>
      </c>
      <c r="AW318" s="12" t="s">
        <v>30</v>
      </c>
      <c r="AX318" s="12" t="s">
        <v>67</v>
      </c>
      <c r="AY318" s="236" t="s">
        <v>117</v>
      </c>
    </row>
    <row r="319" s="11" customFormat="1">
      <c r="B319" s="215"/>
      <c r="C319" s="216"/>
      <c r="D319" s="217" t="s">
        <v>127</v>
      </c>
      <c r="E319" s="218" t="s">
        <v>1</v>
      </c>
      <c r="F319" s="219" t="s">
        <v>596</v>
      </c>
      <c r="G319" s="216"/>
      <c r="H319" s="220">
        <v>5</v>
      </c>
      <c r="I319" s="221"/>
      <c r="J319" s="216"/>
      <c r="K319" s="216"/>
      <c r="L319" s="222"/>
      <c r="M319" s="223"/>
      <c r="N319" s="224"/>
      <c r="O319" s="224"/>
      <c r="P319" s="224"/>
      <c r="Q319" s="224"/>
      <c r="R319" s="224"/>
      <c r="S319" s="224"/>
      <c r="T319" s="225"/>
      <c r="AT319" s="226" t="s">
        <v>127</v>
      </c>
      <c r="AU319" s="226" t="s">
        <v>77</v>
      </c>
      <c r="AV319" s="11" t="s">
        <v>77</v>
      </c>
      <c r="AW319" s="11" t="s">
        <v>30</v>
      </c>
      <c r="AX319" s="11" t="s">
        <v>75</v>
      </c>
      <c r="AY319" s="226" t="s">
        <v>117</v>
      </c>
    </row>
    <row r="320" s="10" customFormat="1" ht="22.8" customHeight="1">
      <c r="B320" s="187"/>
      <c r="C320" s="188"/>
      <c r="D320" s="189" t="s">
        <v>66</v>
      </c>
      <c r="E320" s="201" t="s">
        <v>597</v>
      </c>
      <c r="F320" s="201" t="s">
        <v>598</v>
      </c>
      <c r="G320" s="188"/>
      <c r="H320" s="188"/>
      <c r="I320" s="191"/>
      <c r="J320" s="202">
        <f>BK320</f>
        <v>0</v>
      </c>
      <c r="K320" s="188"/>
      <c r="L320" s="193"/>
      <c r="M320" s="194"/>
      <c r="N320" s="195"/>
      <c r="O320" s="195"/>
      <c r="P320" s="196">
        <f>SUM(P321:P326)</f>
        <v>0</v>
      </c>
      <c r="Q320" s="195"/>
      <c r="R320" s="196">
        <f>SUM(R321:R326)</f>
        <v>0</v>
      </c>
      <c r="S320" s="195"/>
      <c r="T320" s="197">
        <f>SUM(T321:T326)</f>
        <v>0</v>
      </c>
      <c r="AR320" s="198" t="s">
        <v>75</v>
      </c>
      <c r="AT320" s="199" t="s">
        <v>66</v>
      </c>
      <c r="AU320" s="199" t="s">
        <v>75</v>
      </c>
      <c r="AY320" s="198" t="s">
        <v>117</v>
      </c>
      <c r="BK320" s="200">
        <f>SUM(BK321:BK326)</f>
        <v>0</v>
      </c>
    </row>
    <row r="321" s="1" customFormat="1" ht="16.5" customHeight="1">
      <c r="B321" s="36"/>
      <c r="C321" s="203" t="s">
        <v>599</v>
      </c>
      <c r="D321" s="203" t="s">
        <v>120</v>
      </c>
      <c r="E321" s="204" t="s">
        <v>600</v>
      </c>
      <c r="F321" s="205" t="s">
        <v>601</v>
      </c>
      <c r="G321" s="206" t="s">
        <v>323</v>
      </c>
      <c r="H321" s="207">
        <v>232.37899999999999</v>
      </c>
      <c r="I321" s="208"/>
      <c r="J321" s="209">
        <f>ROUND(I321*H321,2)</f>
        <v>0</v>
      </c>
      <c r="K321" s="205" t="s">
        <v>124</v>
      </c>
      <c r="L321" s="41"/>
      <c r="M321" s="210" t="s">
        <v>1</v>
      </c>
      <c r="N321" s="211" t="s">
        <v>38</v>
      </c>
      <c r="O321" s="77"/>
      <c r="P321" s="212">
        <f>O321*H321</f>
        <v>0</v>
      </c>
      <c r="Q321" s="212">
        <v>0</v>
      </c>
      <c r="R321" s="212">
        <f>Q321*H321</f>
        <v>0</v>
      </c>
      <c r="S321" s="212">
        <v>0</v>
      </c>
      <c r="T321" s="213">
        <f>S321*H321</f>
        <v>0</v>
      </c>
      <c r="AR321" s="15" t="s">
        <v>136</v>
      </c>
      <c r="AT321" s="15" t="s">
        <v>120</v>
      </c>
      <c r="AU321" s="15" t="s">
        <v>77</v>
      </c>
      <c r="AY321" s="15" t="s">
        <v>117</v>
      </c>
      <c r="BE321" s="214">
        <f>IF(N321="základní",J321,0)</f>
        <v>0</v>
      </c>
      <c r="BF321" s="214">
        <f>IF(N321="snížená",J321,0)</f>
        <v>0</v>
      </c>
      <c r="BG321" s="214">
        <f>IF(N321="zákl. přenesená",J321,0)</f>
        <v>0</v>
      </c>
      <c r="BH321" s="214">
        <f>IF(N321="sníž. přenesená",J321,0)</f>
        <v>0</v>
      </c>
      <c r="BI321" s="214">
        <f>IF(N321="nulová",J321,0)</f>
        <v>0</v>
      </c>
      <c r="BJ321" s="15" t="s">
        <v>75</v>
      </c>
      <c r="BK321" s="214">
        <f>ROUND(I321*H321,2)</f>
        <v>0</v>
      </c>
      <c r="BL321" s="15" t="s">
        <v>136</v>
      </c>
      <c r="BM321" s="15" t="s">
        <v>602</v>
      </c>
    </row>
    <row r="322" s="1" customFormat="1" ht="22.5" customHeight="1">
      <c r="B322" s="36"/>
      <c r="C322" s="203" t="s">
        <v>603</v>
      </c>
      <c r="D322" s="203" t="s">
        <v>120</v>
      </c>
      <c r="E322" s="204" t="s">
        <v>604</v>
      </c>
      <c r="F322" s="205" t="s">
        <v>605</v>
      </c>
      <c r="G322" s="206" t="s">
        <v>323</v>
      </c>
      <c r="H322" s="207">
        <v>3253.306</v>
      </c>
      <c r="I322" s="208"/>
      <c r="J322" s="209">
        <f>ROUND(I322*H322,2)</f>
        <v>0</v>
      </c>
      <c r="K322" s="205" t="s">
        <v>124</v>
      </c>
      <c r="L322" s="41"/>
      <c r="M322" s="210" t="s">
        <v>1</v>
      </c>
      <c r="N322" s="211" t="s">
        <v>38</v>
      </c>
      <c r="O322" s="77"/>
      <c r="P322" s="212">
        <f>O322*H322</f>
        <v>0</v>
      </c>
      <c r="Q322" s="212">
        <v>0</v>
      </c>
      <c r="R322" s="212">
        <f>Q322*H322</f>
        <v>0</v>
      </c>
      <c r="S322" s="212">
        <v>0</v>
      </c>
      <c r="T322" s="213">
        <f>S322*H322</f>
        <v>0</v>
      </c>
      <c r="AR322" s="15" t="s">
        <v>136</v>
      </c>
      <c r="AT322" s="15" t="s">
        <v>120</v>
      </c>
      <c r="AU322" s="15" t="s">
        <v>77</v>
      </c>
      <c r="AY322" s="15" t="s">
        <v>117</v>
      </c>
      <c r="BE322" s="214">
        <f>IF(N322="základní",J322,0)</f>
        <v>0</v>
      </c>
      <c r="BF322" s="214">
        <f>IF(N322="snížená",J322,0)</f>
        <v>0</v>
      </c>
      <c r="BG322" s="214">
        <f>IF(N322="zákl. přenesená",J322,0)</f>
        <v>0</v>
      </c>
      <c r="BH322" s="214">
        <f>IF(N322="sníž. přenesená",J322,0)</f>
        <v>0</v>
      </c>
      <c r="BI322" s="214">
        <f>IF(N322="nulová",J322,0)</f>
        <v>0</v>
      </c>
      <c r="BJ322" s="15" t="s">
        <v>75</v>
      </c>
      <c r="BK322" s="214">
        <f>ROUND(I322*H322,2)</f>
        <v>0</v>
      </c>
      <c r="BL322" s="15" t="s">
        <v>136</v>
      </c>
      <c r="BM322" s="15" t="s">
        <v>606</v>
      </c>
    </row>
    <row r="323" s="11" customFormat="1">
      <c r="B323" s="215"/>
      <c r="C323" s="216"/>
      <c r="D323" s="217" t="s">
        <v>127</v>
      </c>
      <c r="E323" s="218" t="s">
        <v>1</v>
      </c>
      <c r="F323" s="219" t="s">
        <v>607</v>
      </c>
      <c r="G323" s="216"/>
      <c r="H323" s="220">
        <v>232.37899999999999</v>
      </c>
      <c r="I323" s="221"/>
      <c r="J323" s="216"/>
      <c r="K323" s="216"/>
      <c r="L323" s="222"/>
      <c r="M323" s="223"/>
      <c r="N323" s="224"/>
      <c r="O323" s="224"/>
      <c r="P323" s="224"/>
      <c r="Q323" s="224"/>
      <c r="R323" s="224"/>
      <c r="S323" s="224"/>
      <c r="T323" s="225"/>
      <c r="AT323" s="226" t="s">
        <v>127</v>
      </c>
      <c r="AU323" s="226" t="s">
        <v>77</v>
      </c>
      <c r="AV323" s="11" t="s">
        <v>77</v>
      </c>
      <c r="AW323" s="11" t="s">
        <v>30</v>
      </c>
      <c r="AX323" s="11" t="s">
        <v>75</v>
      </c>
      <c r="AY323" s="226" t="s">
        <v>117</v>
      </c>
    </row>
    <row r="324" s="11" customFormat="1">
      <c r="B324" s="215"/>
      <c r="C324" s="216"/>
      <c r="D324" s="217" t="s">
        <v>127</v>
      </c>
      <c r="E324" s="216"/>
      <c r="F324" s="219" t="s">
        <v>608</v>
      </c>
      <c r="G324" s="216"/>
      <c r="H324" s="220">
        <v>3253.306</v>
      </c>
      <c r="I324" s="221"/>
      <c r="J324" s="216"/>
      <c r="K324" s="216"/>
      <c r="L324" s="222"/>
      <c r="M324" s="223"/>
      <c r="N324" s="224"/>
      <c r="O324" s="224"/>
      <c r="P324" s="224"/>
      <c r="Q324" s="224"/>
      <c r="R324" s="224"/>
      <c r="S324" s="224"/>
      <c r="T324" s="225"/>
      <c r="AT324" s="226" t="s">
        <v>127</v>
      </c>
      <c r="AU324" s="226" t="s">
        <v>77</v>
      </c>
      <c r="AV324" s="11" t="s">
        <v>77</v>
      </c>
      <c r="AW324" s="11" t="s">
        <v>4</v>
      </c>
      <c r="AX324" s="11" t="s">
        <v>75</v>
      </c>
      <c r="AY324" s="226" t="s">
        <v>117</v>
      </c>
    </row>
    <row r="325" s="1" customFormat="1" ht="22.5" customHeight="1">
      <c r="B325" s="36"/>
      <c r="C325" s="203" t="s">
        <v>609</v>
      </c>
      <c r="D325" s="203" t="s">
        <v>120</v>
      </c>
      <c r="E325" s="204" t="s">
        <v>610</v>
      </c>
      <c r="F325" s="205" t="s">
        <v>611</v>
      </c>
      <c r="G325" s="206" t="s">
        <v>323</v>
      </c>
      <c r="H325" s="207">
        <v>232.37899999999999</v>
      </c>
      <c r="I325" s="208"/>
      <c r="J325" s="209">
        <f>ROUND(I325*H325,2)</f>
        <v>0</v>
      </c>
      <c r="K325" s="205" t="s">
        <v>124</v>
      </c>
      <c r="L325" s="41"/>
      <c r="M325" s="210" t="s">
        <v>1</v>
      </c>
      <c r="N325" s="211" t="s">
        <v>38</v>
      </c>
      <c r="O325" s="77"/>
      <c r="P325" s="212">
        <f>O325*H325</f>
        <v>0</v>
      </c>
      <c r="Q325" s="212">
        <v>0</v>
      </c>
      <c r="R325" s="212">
        <f>Q325*H325</f>
        <v>0</v>
      </c>
      <c r="S325" s="212">
        <v>0</v>
      </c>
      <c r="T325" s="213">
        <f>S325*H325</f>
        <v>0</v>
      </c>
      <c r="AR325" s="15" t="s">
        <v>136</v>
      </c>
      <c r="AT325" s="15" t="s">
        <v>120</v>
      </c>
      <c r="AU325" s="15" t="s">
        <v>77</v>
      </c>
      <c r="AY325" s="15" t="s">
        <v>117</v>
      </c>
      <c r="BE325" s="214">
        <f>IF(N325="základní",J325,0)</f>
        <v>0</v>
      </c>
      <c r="BF325" s="214">
        <f>IF(N325="snížená",J325,0)</f>
        <v>0</v>
      </c>
      <c r="BG325" s="214">
        <f>IF(N325="zákl. přenesená",J325,0)</f>
        <v>0</v>
      </c>
      <c r="BH325" s="214">
        <f>IF(N325="sníž. přenesená",J325,0)</f>
        <v>0</v>
      </c>
      <c r="BI325" s="214">
        <f>IF(N325="nulová",J325,0)</f>
        <v>0</v>
      </c>
      <c r="BJ325" s="15" t="s">
        <v>75</v>
      </c>
      <c r="BK325" s="214">
        <f>ROUND(I325*H325,2)</f>
        <v>0</v>
      </c>
      <c r="BL325" s="15" t="s">
        <v>136</v>
      </c>
      <c r="BM325" s="15" t="s">
        <v>612</v>
      </c>
    </row>
    <row r="326" s="11" customFormat="1">
      <c r="B326" s="215"/>
      <c r="C326" s="216"/>
      <c r="D326" s="217" t="s">
        <v>127</v>
      </c>
      <c r="E326" s="218" t="s">
        <v>1</v>
      </c>
      <c r="F326" s="219" t="s">
        <v>607</v>
      </c>
      <c r="G326" s="216"/>
      <c r="H326" s="220">
        <v>232.37899999999999</v>
      </c>
      <c r="I326" s="221"/>
      <c r="J326" s="216"/>
      <c r="K326" s="216"/>
      <c r="L326" s="222"/>
      <c r="M326" s="223"/>
      <c r="N326" s="224"/>
      <c r="O326" s="224"/>
      <c r="P326" s="224"/>
      <c r="Q326" s="224"/>
      <c r="R326" s="224"/>
      <c r="S326" s="224"/>
      <c r="T326" s="225"/>
      <c r="AT326" s="226" t="s">
        <v>127</v>
      </c>
      <c r="AU326" s="226" t="s">
        <v>77</v>
      </c>
      <c r="AV326" s="11" t="s">
        <v>77</v>
      </c>
      <c r="AW326" s="11" t="s">
        <v>30</v>
      </c>
      <c r="AX326" s="11" t="s">
        <v>75</v>
      </c>
      <c r="AY326" s="226" t="s">
        <v>117</v>
      </c>
    </row>
    <row r="327" s="10" customFormat="1" ht="22.8" customHeight="1">
      <c r="B327" s="187"/>
      <c r="C327" s="188"/>
      <c r="D327" s="189" t="s">
        <v>66</v>
      </c>
      <c r="E327" s="201" t="s">
        <v>613</v>
      </c>
      <c r="F327" s="201" t="s">
        <v>614</v>
      </c>
      <c r="G327" s="188"/>
      <c r="H327" s="188"/>
      <c r="I327" s="191"/>
      <c r="J327" s="202">
        <f>BK327</f>
        <v>0</v>
      </c>
      <c r="K327" s="188"/>
      <c r="L327" s="193"/>
      <c r="M327" s="194"/>
      <c r="N327" s="195"/>
      <c r="O327" s="195"/>
      <c r="P327" s="196">
        <f>SUM(P328:P330)</f>
        <v>0</v>
      </c>
      <c r="Q327" s="195"/>
      <c r="R327" s="196">
        <f>SUM(R328:R330)</f>
        <v>0</v>
      </c>
      <c r="S327" s="195"/>
      <c r="T327" s="197">
        <f>SUM(T328:T330)</f>
        <v>0</v>
      </c>
      <c r="AR327" s="198" t="s">
        <v>75</v>
      </c>
      <c r="AT327" s="199" t="s">
        <v>66</v>
      </c>
      <c r="AU327" s="199" t="s">
        <v>75</v>
      </c>
      <c r="AY327" s="198" t="s">
        <v>117</v>
      </c>
      <c r="BK327" s="200">
        <f>SUM(BK328:BK330)</f>
        <v>0</v>
      </c>
    </row>
    <row r="328" s="1" customFormat="1" ht="16.5" customHeight="1">
      <c r="B328" s="36"/>
      <c r="C328" s="203" t="s">
        <v>615</v>
      </c>
      <c r="D328" s="203" t="s">
        <v>120</v>
      </c>
      <c r="E328" s="204" t="s">
        <v>616</v>
      </c>
      <c r="F328" s="205" t="s">
        <v>617</v>
      </c>
      <c r="G328" s="206" t="s">
        <v>323</v>
      </c>
      <c r="H328" s="207">
        <v>6327.4139999999998</v>
      </c>
      <c r="I328" s="208"/>
      <c r="J328" s="209">
        <f>ROUND(I328*H328,2)</f>
        <v>0</v>
      </c>
      <c r="K328" s="205" t="s">
        <v>124</v>
      </c>
      <c r="L328" s="41"/>
      <c r="M328" s="210" t="s">
        <v>1</v>
      </c>
      <c r="N328" s="211" t="s">
        <v>38</v>
      </c>
      <c r="O328" s="77"/>
      <c r="P328" s="212">
        <f>O328*H328</f>
        <v>0</v>
      </c>
      <c r="Q328" s="212">
        <v>0</v>
      </c>
      <c r="R328" s="212">
        <f>Q328*H328</f>
        <v>0</v>
      </c>
      <c r="S328" s="212">
        <v>0</v>
      </c>
      <c r="T328" s="213">
        <f>S328*H328</f>
        <v>0</v>
      </c>
      <c r="AR328" s="15" t="s">
        <v>136</v>
      </c>
      <c r="AT328" s="15" t="s">
        <v>120</v>
      </c>
      <c r="AU328" s="15" t="s">
        <v>77</v>
      </c>
      <c r="AY328" s="15" t="s">
        <v>117</v>
      </c>
      <c r="BE328" s="214">
        <f>IF(N328="základní",J328,0)</f>
        <v>0</v>
      </c>
      <c r="BF328" s="214">
        <f>IF(N328="snížená",J328,0)</f>
        <v>0</v>
      </c>
      <c r="BG328" s="214">
        <f>IF(N328="zákl. přenesená",J328,0)</f>
        <v>0</v>
      </c>
      <c r="BH328" s="214">
        <f>IF(N328="sníž. přenesená",J328,0)</f>
        <v>0</v>
      </c>
      <c r="BI328" s="214">
        <f>IF(N328="nulová",J328,0)</f>
        <v>0</v>
      </c>
      <c r="BJ328" s="15" t="s">
        <v>75</v>
      </c>
      <c r="BK328" s="214">
        <f>ROUND(I328*H328,2)</f>
        <v>0</v>
      </c>
      <c r="BL328" s="15" t="s">
        <v>136</v>
      </c>
      <c r="BM328" s="15" t="s">
        <v>618</v>
      </c>
    </row>
    <row r="329" s="12" customFormat="1">
      <c r="B329" s="227"/>
      <c r="C329" s="228"/>
      <c r="D329" s="217" t="s">
        <v>127</v>
      </c>
      <c r="E329" s="229" t="s">
        <v>1</v>
      </c>
      <c r="F329" s="230" t="s">
        <v>619</v>
      </c>
      <c r="G329" s="228"/>
      <c r="H329" s="229" t="s">
        <v>1</v>
      </c>
      <c r="I329" s="231"/>
      <c r="J329" s="228"/>
      <c r="K329" s="228"/>
      <c r="L329" s="232"/>
      <c r="M329" s="233"/>
      <c r="N329" s="234"/>
      <c r="O329" s="234"/>
      <c r="P329" s="234"/>
      <c r="Q329" s="234"/>
      <c r="R329" s="234"/>
      <c r="S329" s="234"/>
      <c r="T329" s="235"/>
      <c r="AT329" s="236" t="s">
        <v>127</v>
      </c>
      <c r="AU329" s="236" t="s">
        <v>77</v>
      </c>
      <c r="AV329" s="12" t="s">
        <v>75</v>
      </c>
      <c r="AW329" s="12" t="s">
        <v>30</v>
      </c>
      <c r="AX329" s="12" t="s">
        <v>67</v>
      </c>
      <c r="AY329" s="236" t="s">
        <v>117</v>
      </c>
    </row>
    <row r="330" s="11" customFormat="1">
      <c r="B330" s="215"/>
      <c r="C330" s="216"/>
      <c r="D330" s="217" t="s">
        <v>127</v>
      </c>
      <c r="E330" s="218" t="s">
        <v>1</v>
      </c>
      <c r="F330" s="219" t="s">
        <v>620</v>
      </c>
      <c r="G330" s="216"/>
      <c r="H330" s="220">
        <v>6327.4139999999998</v>
      </c>
      <c r="I330" s="221"/>
      <c r="J330" s="216"/>
      <c r="K330" s="216"/>
      <c r="L330" s="222"/>
      <c r="M330" s="223"/>
      <c r="N330" s="224"/>
      <c r="O330" s="224"/>
      <c r="P330" s="224"/>
      <c r="Q330" s="224"/>
      <c r="R330" s="224"/>
      <c r="S330" s="224"/>
      <c r="T330" s="225"/>
      <c r="AT330" s="226" t="s">
        <v>127</v>
      </c>
      <c r="AU330" s="226" t="s">
        <v>77</v>
      </c>
      <c r="AV330" s="11" t="s">
        <v>77</v>
      </c>
      <c r="AW330" s="11" t="s">
        <v>30</v>
      </c>
      <c r="AX330" s="11" t="s">
        <v>75</v>
      </c>
      <c r="AY330" s="226" t="s">
        <v>117</v>
      </c>
    </row>
    <row r="331" s="10" customFormat="1" ht="25.92" customHeight="1">
      <c r="B331" s="187"/>
      <c r="C331" s="188"/>
      <c r="D331" s="189" t="s">
        <v>66</v>
      </c>
      <c r="E331" s="190" t="s">
        <v>621</v>
      </c>
      <c r="F331" s="190" t="s">
        <v>622</v>
      </c>
      <c r="G331" s="188"/>
      <c r="H331" s="188"/>
      <c r="I331" s="191"/>
      <c r="J331" s="192">
        <f>BK331</f>
        <v>0</v>
      </c>
      <c r="K331" s="188"/>
      <c r="L331" s="193"/>
      <c r="M331" s="194"/>
      <c r="N331" s="195"/>
      <c r="O331" s="195"/>
      <c r="P331" s="196">
        <f>P332+P391</f>
        <v>0</v>
      </c>
      <c r="Q331" s="195"/>
      <c r="R331" s="196">
        <f>R332+R391</f>
        <v>6.4109180999999991</v>
      </c>
      <c r="S331" s="195"/>
      <c r="T331" s="197">
        <f>T332+T391</f>
        <v>0</v>
      </c>
      <c r="AR331" s="198" t="s">
        <v>77</v>
      </c>
      <c r="AT331" s="199" t="s">
        <v>66</v>
      </c>
      <c r="AU331" s="199" t="s">
        <v>67</v>
      </c>
      <c r="AY331" s="198" t="s">
        <v>117</v>
      </c>
      <c r="BK331" s="200">
        <f>BK332+BK391</f>
        <v>0</v>
      </c>
    </row>
    <row r="332" s="10" customFormat="1" ht="22.8" customHeight="1">
      <c r="B332" s="187"/>
      <c r="C332" s="188"/>
      <c r="D332" s="189" t="s">
        <v>66</v>
      </c>
      <c r="E332" s="201" t="s">
        <v>623</v>
      </c>
      <c r="F332" s="201" t="s">
        <v>624</v>
      </c>
      <c r="G332" s="188"/>
      <c r="H332" s="188"/>
      <c r="I332" s="191"/>
      <c r="J332" s="202">
        <f>BK332</f>
        <v>0</v>
      </c>
      <c r="K332" s="188"/>
      <c r="L332" s="193"/>
      <c r="M332" s="194"/>
      <c r="N332" s="195"/>
      <c r="O332" s="195"/>
      <c r="P332" s="196">
        <f>SUM(P333:P390)</f>
        <v>0</v>
      </c>
      <c r="Q332" s="195"/>
      <c r="R332" s="196">
        <f>SUM(R333:R390)</f>
        <v>6.4090083999999994</v>
      </c>
      <c r="S332" s="195"/>
      <c r="T332" s="197">
        <f>SUM(T333:T390)</f>
        <v>0</v>
      </c>
      <c r="AR332" s="198" t="s">
        <v>77</v>
      </c>
      <c r="AT332" s="199" t="s">
        <v>66</v>
      </c>
      <c r="AU332" s="199" t="s">
        <v>75</v>
      </c>
      <c r="AY332" s="198" t="s">
        <v>117</v>
      </c>
      <c r="BK332" s="200">
        <f>SUM(BK333:BK390)</f>
        <v>0</v>
      </c>
    </row>
    <row r="333" s="1" customFormat="1" ht="16.5" customHeight="1">
      <c r="B333" s="36"/>
      <c r="C333" s="203" t="s">
        <v>625</v>
      </c>
      <c r="D333" s="203" t="s">
        <v>120</v>
      </c>
      <c r="E333" s="204" t="s">
        <v>626</v>
      </c>
      <c r="F333" s="205" t="s">
        <v>627</v>
      </c>
      <c r="G333" s="206" t="s">
        <v>206</v>
      </c>
      <c r="H333" s="207">
        <v>21.199999999999999</v>
      </c>
      <c r="I333" s="208"/>
      <c r="J333" s="209">
        <f>ROUND(I333*H333,2)</f>
        <v>0</v>
      </c>
      <c r="K333" s="205" t="s">
        <v>124</v>
      </c>
      <c r="L333" s="41"/>
      <c r="M333" s="210" t="s">
        <v>1</v>
      </c>
      <c r="N333" s="211" t="s">
        <v>38</v>
      </c>
      <c r="O333" s="77"/>
      <c r="P333" s="212">
        <f>O333*H333</f>
        <v>0</v>
      </c>
      <c r="Q333" s="212">
        <v>6.0000000000000002E-05</v>
      </c>
      <c r="R333" s="212">
        <f>Q333*H333</f>
        <v>0.0012719999999999999</v>
      </c>
      <c r="S333" s="212">
        <v>0</v>
      </c>
      <c r="T333" s="213">
        <f>S333*H333</f>
        <v>0</v>
      </c>
      <c r="AR333" s="15" t="s">
        <v>195</v>
      </c>
      <c r="AT333" s="15" t="s">
        <v>120</v>
      </c>
      <c r="AU333" s="15" t="s">
        <v>77</v>
      </c>
      <c r="AY333" s="15" t="s">
        <v>117</v>
      </c>
      <c r="BE333" s="214">
        <f>IF(N333="základní",J333,0)</f>
        <v>0</v>
      </c>
      <c r="BF333" s="214">
        <f>IF(N333="snížená",J333,0)</f>
        <v>0</v>
      </c>
      <c r="BG333" s="214">
        <f>IF(N333="zákl. přenesená",J333,0)</f>
        <v>0</v>
      </c>
      <c r="BH333" s="214">
        <f>IF(N333="sníž. přenesená",J333,0)</f>
        <v>0</v>
      </c>
      <c r="BI333" s="214">
        <f>IF(N333="nulová",J333,0)</f>
        <v>0</v>
      </c>
      <c r="BJ333" s="15" t="s">
        <v>75</v>
      </c>
      <c r="BK333" s="214">
        <f>ROUND(I333*H333,2)</f>
        <v>0</v>
      </c>
      <c r="BL333" s="15" t="s">
        <v>195</v>
      </c>
      <c r="BM333" s="15" t="s">
        <v>628</v>
      </c>
    </row>
    <row r="334" s="12" customFormat="1">
      <c r="B334" s="227"/>
      <c r="C334" s="228"/>
      <c r="D334" s="217" t="s">
        <v>127</v>
      </c>
      <c r="E334" s="229" t="s">
        <v>1</v>
      </c>
      <c r="F334" s="230" t="s">
        <v>285</v>
      </c>
      <c r="G334" s="228"/>
      <c r="H334" s="229" t="s">
        <v>1</v>
      </c>
      <c r="I334" s="231"/>
      <c r="J334" s="228"/>
      <c r="K334" s="228"/>
      <c r="L334" s="232"/>
      <c r="M334" s="233"/>
      <c r="N334" s="234"/>
      <c r="O334" s="234"/>
      <c r="P334" s="234"/>
      <c r="Q334" s="234"/>
      <c r="R334" s="234"/>
      <c r="S334" s="234"/>
      <c r="T334" s="235"/>
      <c r="AT334" s="236" t="s">
        <v>127</v>
      </c>
      <c r="AU334" s="236" t="s">
        <v>77</v>
      </c>
      <c r="AV334" s="12" t="s">
        <v>75</v>
      </c>
      <c r="AW334" s="12" t="s">
        <v>30</v>
      </c>
      <c r="AX334" s="12" t="s">
        <v>67</v>
      </c>
      <c r="AY334" s="236" t="s">
        <v>117</v>
      </c>
    </row>
    <row r="335" s="11" customFormat="1">
      <c r="B335" s="215"/>
      <c r="C335" s="216"/>
      <c r="D335" s="217" t="s">
        <v>127</v>
      </c>
      <c r="E335" s="218" t="s">
        <v>1</v>
      </c>
      <c r="F335" s="219" t="s">
        <v>629</v>
      </c>
      <c r="G335" s="216"/>
      <c r="H335" s="220">
        <v>21.199999999999999</v>
      </c>
      <c r="I335" s="221"/>
      <c r="J335" s="216"/>
      <c r="K335" s="216"/>
      <c r="L335" s="222"/>
      <c r="M335" s="223"/>
      <c r="N335" s="224"/>
      <c r="O335" s="224"/>
      <c r="P335" s="224"/>
      <c r="Q335" s="224"/>
      <c r="R335" s="224"/>
      <c r="S335" s="224"/>
      <c r="T335" s="225"/>
      <c r="AT335" s="226" t="s">
        <v>127</v>
      </c>
      <c r="AU335" s="226" t="s">
        <v>77</v>
      </c>
      <c r="AV335" s="11" t="s">
        <v>77</v>
      </c>
      <c r="AW335" s="11" t="s">
        <v>30</v>
      </c>
      <c r="AX335" s="11" t="s">
        <v>75</v>
      </c>
      <c r="AY335" s="226" t="s">
        <v>117</v>
      </c>
    </row>
    <row r="336" s="1" customFormat="1" ht="22.5" customHeight="1">
      <c r="B336" s="36"/>
      <c r="C336" s="203" t="s">
        <v>630</v>
      </c>
      <c r="D336" s="203" t="s">
        <v>120</v>
      </c>
      <c r="E336" s="204" t="s">
        <v>631</v>
      </c>
      <c r="F336" s="205" t="s">
        <v>632</v>
      </c>
      <c r="G336" s="206" t="s">
        <v>344</v>
      </c>
      <c r="H336" s="207">
        <v>12</v>
      </c>
      <c r="I336" s="208"/>
      <c r="J336" s="209">
        <f>ROUND(I336*H336,2)</f>
        <v>0</v>
      </c>
      <c r="K336" s="205" t="s">
        <v>124</v>
      </c>
      <c r="L336" s="41"/>
      <c r="M336" s="210" t="s">
        <v>1</v>
      </c>
      <c r="N336" s="211" t="s">
        <v>38</v>
      </c>
      <c r="O336" s="77"/>
      <c r="P336" s="212">
        <f>O336*H336</f>
        <v>0</v>
      </c>
      <c r="Q336" s="212">
        <v>0</v>
      </c>
      <c r="R336" s="212">
        <f>Q336*H336</f>
        <v>0</v>
      </c>
      <c r="S336" s="212">
        <v>0</v>
      </c>
      <c r="T336" s="213">
        <f>S336*H336</f>
        <v>0</v>
      </c>
      <c r="AR336" s="15" t="s">
        <v>195</v>
      </c>
      <c r="AT336" s="15" t="s">
        <v>120</v>
      </c>
      <c r="AU336" s="15" t="s">
        <v>77</v>
      </c>
      <c r="AY336" s="15" t="s">
        <v>117</v>
      </c>
      <c r="BE336" s="214">
        <f>IF(N336="základní",J336,0)</f>
        <v>0</v>
      </c>
      <c r="BF336" s="214">
        <f>IF(N336="snížená",J336,0)</f>
        <v>0</v>
      </c>
      <c r="BG336" s="214">
        <f>IF(N336="zákl. přenesená",J336,0)</f>
        <v>0</v>
      </c>
      <c r="BH336" s="214">
        <f>IF(N336="sníž. přenesená",J336,0)</f>
        <v>0</v>
      </c>
      <c r="BI336" s="214">
        <f>IF(N336="nulová",J336,0)</f>
        <v>0</v>
      </c>
      <c r="BJ336" s="15" t="s">
        <v>75</v>
      </c>
      <c r="BK336" s="214">
        <f>ROUND(I336*H336,2)</f>
        <v>0</v>
      </c>
      <c r="BL336" s="15" t="s">
        <v>195</v>
      </c>
      <c r="BM336" s="15" t="s">
        <v>633</v>
      </c>
    </row>
    <row r="337" s="12" customFormat="1">
      <c r="B337" s="227"/>
      <c r="C337" s="228"/>
      <c r="D337" s="217" t="s">
        <v>127</v>
      </c>
      <c r="E337" s="229" t="s">
        <v>1</v>
      </c>
      <c r="F337" s="230" t="s">
        <v>634</v>
      </c>
      <c r="G337" s="228"/>
      <c r="H337" s="229" t="s">
        <v>1</v>
      </c>
      <c r="I337" s="231"/>
      <c r="J337" s="228"/>
      <c r="K337" s="228"/>
      <c r="L337" s="232"/>
      <c r="M337" s="233"/>
      <c r="N337" s="234"/>
      <c r="O337" s="234"/>
      <c r="P337" s="234"/>
      <c r="Q337" s="234"/>
      <c r="R337" s="234"/>
      <c r="S337" s="234"/>
      <c r="T337" s="235"/>
      <c r="AT337" s="236" t="s">
        <v>127</v>
      </c>
      <c r="AU337" s="236" t="s">
        <v>77</v>
      </c>
      <c r="AV337" s="12" t="s">
        <v>75</v>
      </c>
      <c r="AW337" s="12" t="s">
        <v>30</v>
      </c>
      <c r="AX337" s="12" t="s">
        <v>67</v>
      </c>
      <c r="AY337" s="236" t="s">
        <v>117</v>
      </c>
    </row>
    <row r="338" s="11" customFormat="1">
      <c r="B338" s="215"/>
      <c r="C338" s="216"/>
      <c r="D338" s="217" t="s">
        <v>127</v>
      </c>
      <c r="E338" s="218" t="s">
        <v>1</v>
      </c>
      <c r="F338" s="219" t="s">
        <v>635</v>
      </c>
      <c r="G338" s="216"/>
      <c r="H338" s="220">
        <v>12</v>
      </c>
      <c r="I338" s="221"/>
      <c r="J338" s="216"/>
      <c r="K338" s="216"/>
      <c r="L338" s="222"/>
      <c r="M338" s="223"/>
      <c r="N338" s="224"/>
      <c r="O338" s="224"/>
      <c r="P338" s="224"/>
      <c r="Q338" s="224"/>
      <c r="R338" s="224"/>
      <c r="S338" s="224"/>
      <c r="T338" s="225"/>
      <c r="AT338" s="226" t="s">
        <v>127</v>
      </c>
      <c r="AU338" s="226" t="s">
        <v>77</v>
      </c>
      <c r="AV338" s="11" t="s">
        <v>77</v>
      </c>
      <c r="AW338" s="11" t="s">
        <v>30</v>
      </c>
      <c r="AX338" s="11" t="s">
        <v>75</v>
      </c>
      <c r="AY338" s="226" t="s">
        <v>117</v>
      </c>
    </row>
    <row r="339" s="1" customFormat="1" ht="16.5" customHeight="1">
      <c r="B339" s="36"/>
      <c r="C339" s="252" t="s">
        <v>636</v>
      </c>
      <c r="D339" s="252" t="s">
        <v>337</v>
      </c>
      <c r="E339" s="253" t="s">
        <v>637</v>
      </c>
      <c r="F339" s="254" t="s">
        <v>638</v>
      </c>
      <c r="G339" s="255" t="s">
        <v>323</v>
      </c>
      <c r="H339" s="256">
        <v>2.6549999999999998</v>
      </c>
      <c r="I339" s="257"/>
      <c r="J339" s="258">
        <f>ROUND(I339*H339,2)</f>
        <v>0</v>
      </c>
      <c r="K339" s="254" t="s">
        <v>1</v>
      </c>
      <c r="L339" s="259"/>
      <c r="M339" s="260" t="s">
        <v>1</v>
      </c>
      <c r="N339" s="261" t="s">
        <v>38</v>
      </c>
      <c r="O339" s="77"/>
      <c r="P339" s="212">
        <f>O339*H339</f>
        <v>0</v>
      </c>
      <c r="Q339" s="212">
        <v>1</v>
      </c>
      <c r="R339" s="212">
        <f>Q339*H339</f>
        <v>2.6549999999999998</v>
      </c>
      <c r="S339" s="212">
        <v>0</v>
      </c>
      <c r="T339" s="213">
        <f>S339*H339</f>
        <v>0</v>
      </c>
      <c r="AR339" s="15" t="s">
        <v>436</v>
      </c>
      <c r="AT339" s="15" t="s">
        <v>337</v>
      </c>
      <c r="AU339" s="15" t="s">
        <v>77</v>
      </c>
      <c r="AY339" s="15" t="s">
        <v>117</v>
      </c>
      <c r="BE339" s="214">
        <f>IF(N339="základní",J339,0)</f>
        <v>0</v>
      </c>
      <c r="BF339" s="214">
        <f>IF(N339="snížená",J339,0)</f>
        <v>0</v>
      </c>
      <c r="BG339" s="214">
        <f>IF(N339="zákl. přenesená",J339,0)</f>
        <v>0</v>
      </c>
      <c r="BH339" s="214">
        <f>IF(N339="sníž. přenesená",J339,0)</f>
        <v>0</v>
      </c>
      <c r="BI339" s="214">
        <f>IF(N339="nulová",J339,0)</f>
        <v>0</v>
      </c>
      <c r="BJ339" s="15" t="s">
        <v>75</v>
      </c>
      <c r="BK339" s="214">
        <f>ROUND(I339*H339,2)</f>
        <v>0</v>
      </c>
      <c r="BL339" s="15" t="s">
        <v>195</v>
      </c>
      <c r="BM339" s="15" t="s">
        <v>639</v>
      </c>
    </row>
    <row r="340" s="12" customFormat="1">
      <c r="B340" s="227"/>
      <c r="C340" s="228"/>
      <c r="D340" s="217" t="s">
        <v>127</v>
      </c>
      <c r="E340" s="229" t="s">
        <v>1</v>
      </c>
      <c r="F340" s="230" t="s">
        <v>285</v>
      </c>
      <c r="G340" s="228"/>
      <c r="H340" s="229" t="s">
        <v>1</v>
      </c>
      <c r="I340" s="231"/>
      <c r="J340" s="228"/>
      <c r="K340" s="228"/>
      <c r="L340" s="232"/>
      <c r="M340" s="233"/>
      <c r="N340" s="234"/>
      <c r="O340" s="234"/>
      <c r="P340" s="234"/>
      <c r="Q340" s="234"/>
      <c r="R340" s="234"/>
      <c r="S340" s="234"/>
      <c r="T340" s="235"/>
      <c r="AT340" s="236" t="s">
        <v>127</v>
      </c>
      <c r="AU340" s="236" t="s">
        <v>77</v>
      </c>
      <c r="AV340" s="12" t="s">
        <v>75</v>
      </c>
      <c r="AW340" s="12" t="s">
        <v>30</v>
      </c>
      <c r="AX340" s="12" t="s">
        <v>67</v>
      </c>
      <c r="AY340" s="236" t="s">
        <v>117</v>
      </c>
    </row>
    <row r="341" s="11" customFormat="1">
      <c r="B341" s="215"/>
      <c r="C341" s="216"/>
      <c r="D341" s="217" t="s">
        <v>127</v>
      </c>
      <c r="E341" s="218" t="s">
        <v>1</v>
      </c>
      <c r="F341" s="219" t="s">
        <v>640</v>
      </c>
      <c r="G341" s="216"/>
      <c r="H341" s="220">
        <v>2.5289999999999999</v>
      </c>
      <c r="I341" s="221"/>
      <c r="J341" s="216"/>
      <c r="K341" s="216"/>
      <c r="L341" s="222"/>
      <c r="M341" s="223"/>
      <c r="N341" s="224"/>
      <c r="O341" s="224"/>
      <c r="P341" s="224"/>
      <c r="Q341" s="224"/>
      <c r="R341" s="224"/>
      <c r="S341" s="224"/>
      <c r="T341" s="225"/>
      <c r="AT341" s="226" t="s">
        <v>127</v>
      </c>
      <c r="AU341" s="226" t="s">
        <v>77</v>
      </c>
      <c r="AV341" s="11" t="s">
        <v>77</v>
      </c>
      <c r="AW341" s="11" t="s">
        <v>30</v>
      </c>
      <c r="AX341" s="11" t="s">
        <v>67</v>
      </c>
      <c r="AY341" s="226" t="s">
        <v>117</v>
      </c>
    </row>
    <row r="342" s="11" customFormat="1">
      <c r="B342" s="215"/>
      <c r="C342" s="216"/>
      <c r="D342" s="217" t="s">
        <v>127</v>
      </c>
      <c r="E342" s="218" t="s">
        <v>1</v>
      </c>
      <c r="F342" s="219" t="s">
        <v>641</v>
      </c>
      <c r="G342" s="216"/>
      <c r="H342" s="220">
        <v>0.126</v>
      </c>
      <c r="I342" s="221"/>
      <c r="J342" s="216"/>
      <c r="K342" s="216"/>
      <c r="L342" s="222"/>
      <c r="M342" s="223"/>
      <c r="N342" s="224"/>
      <c r="O342" s="224"/>
      <c r="P342" s="224"/>
      <c r="Q342" s="224"/>
      <c r="R342" s="224"/>
      <c r="S342" s="224"/>
      <c r="T342" s="225"/>
      <c r="AT342" s="226" t="s">
        <v>127</v>
      </c>
      <c r="AU342" s="226" t="s">
        <v>77</v>
      </c>
      <c r="AV342" s="11" t="s">
        <v>77</v>
      </c>
      <c r="AW342" s="11" t="s">
        <v>30</v>
      </c>
      <c r="AX342" s="11" t="s">
        <v>67</v>
      </c>
      <c r="AY342" s="226" t="s">
        <v>117</v>
      </c>
    </row>
    <row r="343" s="13" customFormat="1">
      <c r="B343" s="241"/>
      <c r="C343" s="242"/>
      <c r="D343" s="217" t="s">
        <v>127</v>
      </c>
      <c r="E343" s="243" t="s">
        <v>1</v>
      </c>
      <c r="F343" s="244" t="s">
        <v>292</v>
      </c>
      <c r="G343" s="242"/>
      <c r="H343" s="245">
        <v>2.6549999999999998</v>
      </c>
      <c r="I343" s="246"/>
      <c r="J343" s="242"/>
      <c r="K343" s="242"/>
      <c r="L343" s="247"/>
      <c r="M343" s="248"/>
      <c r="N343" s="249"/>
      <c r="O343" s="249"/>
      <c r="P343" s="249"/>
      <c r="Q343" s="249"/>
      <c r="R343" s="249"/>
      <c r="S343" s="249"/>
      <c r="T343" s="250"/>
      <c r="AT343" s="251" t="s">
        <v>127</v>
      </c>
      <c r="AU343" s="251" t="s">
        <v>77</v>
      </c>
      <c r="AV343" s="13" t="s">
        <v>136</v>
      </c>
      <c r="AW343" s="13" t="s">
        <v>30</v>
      </c>
      <c r="AX343" s="13" t="s">
        <v>75</v>
      </c>
      <c r="AY343" s="251" t="s">
        <v>117</v>
      </c>
    </row>
    <row r="344" s="1" customFormat="1" ht="16.5" customHeight="1">
      <c r="B344" s="36"/>
      <c r="C344" s="252" t="s">
        <v>642</v>
      </c>
      <c r="D344" s="252" t="s">
        <v>337</v>
      </c>
      <c r="E344" s="253" t="s">
        <v>643</v>
      </c>
      <c r="F344" s="254" t="s">
        <v>644</v>
      </c>
      <c r="G344" s="255" t="s">
        <v>323</v>
      </c>
      <c r="H344" s="256">
        <v>1.883</v>
      </c>
      <c r="I344" s="257"/>
      <c r="J344" s="258">
        <f>ROUND(I344*H344,2)</f>
        <v>0</v>
      </c>
      <c r="K344" s="254" t="s">
        <v>1</v>
      </c>
      <c r="L344" s="259"/>
      <c r="M344" s="260" t="s">
        <v>1</v>
      </c>
      <c r="N344" s="261" t="s">
        <v>38</v>
      </c>
      <c r="O344" s="77"/>
      <c r="P344" s="212">
        <f>O344*H344</f>
        <v>0</v>
      </c>
      <c r="Q344" s="212">
        <v>1</v>
      </c>
      <c r="R344" s="212">
        <f>Q344*H344</f>
        <v>1.883</v>
      </c>
      <c r="S344" s="212">
        <v>0</v>
      </c>
      <c r="T344" s="213">
        <f>S344*H344</f>
        <v>0</v>
      </c>
      <c r="AR344" s="15" t="s">
        <v>436</v>
      </c>
      <c r="AT344" s="15" t="s">
        <v>337</v>
      </c>
      <c r="AU344" s="15" t="s">
        <v>77</v>
      </c>
      <c r="AY344" s="15" t="s">
        <v>117</v>
      </c>
      <c r="BE344" s="214">
        <f>IF(N344="základní",J344,0)</f>
        <v>0</v>
      </c>
      <c r="BF344" s="214">
        <f>IF(N344="snížená",J344,0)</f>
        <v>0</v>
      </c>
      <c r="BG344" s="214">
        <f>IF(N344="zákl. přenesená",J344,0)</f>
        <v>0</v>
      </c>
      <c r="BH344" s="214">
        <f>IF(N344="sníž. přenesená",J344,0)</f>
        <v>0</v>
      </c>
      <c r="BI344" s="214">
        <f>IF(N344="nulová",J344,0)</f>
        <v>0</v>
      </c>
      <c r="BJ344" s="15" t="s">
        <v>75</v>
      </c>
      <c r="BK344" s="214">
        <f>ROUND(I344*H344,2)</f>
        <v>0</v>
      </c>
      <c r="BL344" s="15" t="s">
        <v>195</v>
      </c>
      <c r="BM344" s="15" t="s">
        <v>645</v>
      </c>
    </row>
    <row r="345" s="12" customFormat="1">
      <c r="B345" s="227"/>
      <c r="C345" s="228"/>
      <c r="D345" s="217" t="s">
        <v>127</v>
      </c>
      <c r="E345" s="229" t="s">
        <v>1</v>
      </c>
      <c r="F345" s="230" t="s">
        <v>285</v>
      </c>
      <c r="G345" s="228"/>
      <c r="H345" s="229" t="s">
        <v>1</v>
      </c>
      <c r="I345" s="231"/>
      <c r="J345" s="228"/>
      <c r="K345" s="228"/>
      <c r="L345" s="232"/>
      <c r="M345" s="233"/>
      <c r="N345" s="234"/>
      <c r="O345" s="234"/>
      <c r="P345" s="234"/>
      <c r="Q345" s="234"/>
      <c r="R345" s="234"/>
      <c r="S345" s="234"/>
      <c r="T345" s="235"/>
      <c r="AT345" s="236" t="s">
        <v>127</v>
      </c>
      <c r="AU345" s="236" t="s">
        <v>77</v>
      </c>
      <c r="AV345" s="12" t="s">
        <v>75</v>
      </c>
      <c r="AW345" s="12" t="s">
        <v>30</v>
      </c>
      <c r="AX345" s="12" t="s">
        <v>67</v>
      </c>
      <c r="AY345" s="236" t="s">
        <v>117</v>
      </c>
    </row>
    <row r="346" s="11" customFormat="1">
      <c r="B346" s="215"/>
      <c r="C346" s="216"/>
      <c r="D346" s="217" t="s">
        <v>127</v>
      </c>
      <c r="E346" s="218" t="s">
        <v>1</v>
      </c>
      <c r="F346" s="219" t="s">
        <v>646</v>
      </c>
      <c r="G346" s="216"/>
      <c r="H346" s="220">
        <v>1.7929999999999999</v>
      </c>
      <c r="I346" s="221"/>
      <c r="J346" s="216"/>
      <c r="K346" s="216"/>
      <c r="L346" s="222"/>
      <c r="M346" s="223"/>
      <c r="N346" s="224"/>
      <c r="O346" s="224"/>
      <c r="P346" s="224"/>
      <c r="Q346" s="224"/>
      <c r="R346" s="224"/>
      <c r="S346" s="224"/>
      <c r="T346" s="225"/>
      <c r="AT346" s="226" t="s">
        <v>127</v>
      </c>
      <c r="AU346" s="226" t="s">
        <v>77</v>
      </c>
      <c r="AV346" s="11" t="s">
        <v>77</v>
      </c>
      <c r="AW346" s="11" t="s">
        <v>30</v>
      </c>
      <c r="AX346" s="11" t="s">
        <v>67</v>
      </c>
      <c r="AY346" s="226" t="s">
        <v>117</v>
      </c>
    </row>
    <row r="347" s="11" customFormat="1">
      <c r="B347" s="215"/>
      <c r="C347" s="216"/>
      <c r="D347" s="217" t="s">
        <v>127</v>
      </c>
      <c r="E347" s="218" t="s">
        <v>1</v>
      </c>
      <c r="F347" s="219" t="s">
        <v>647</v>
      </c>
      <c r="G347" s="216"/>
      <c r="H347" s="220">
        <v>0.089999999999999997</v>
      </c>
      <c r="I347" s="221"/>
      <c r="J347" s="216"/>
      <c r="K347" s="216"/>
      <c r="L347" s="222"/>
      <c r="M347" s="223"/>
      <c r="N347" s="224"/>
      <c r="O347" s="224"/>
      <c r="P347" s="224"/>
      <c r="Q347" s="224"/>
      <c r="R347" s="224"/>
      <c r="S347" s="224"/>
      <c r="T347" s="225"/>
      <c r="AT347" s="226" t="s">
        <v>127</v>
      </c>
      <c r="AU347" s="226" t="s">
        <v>77</v>
      </c>
      <c r="AV347" s="11" t="s">
        <v>77</v>
      </c>
      <c r="AW347" s="11" t="s">
        <v>30</v>
      </c>
      <c r="AX347" s="11" t="s">
        <v>67</v>
      </c>
      <c r="AY347" s="226" t="s">
        <v>117</v>
      </c>
    </row>
    <row r="348" s="13" customFormat="1">
      <c r="B348" s="241"/>
      <c r="C348" s="242"/>
      <c r="D348" s="217" t="s">
        <v>127</v>
      </c>
      <c r="E348" s="243" t="s">
        <v>1</v>
      </c>
      <c r="F348" s="244" t="s">
        <v>292</v>
      </c>
      <c r="G348" s="242"/>
      <c r="H348" s="245">
        <v>1.883</v>
      </c>
      <c r="I348" s="246"/>
      <c r="J348" s="242"/>
      <c r="K348" s="242"/>
      <c r="L348" s="247"/>
      <c r="M348" s="248"/>
      <c r="N348" s="249"/>
      <c r="O348" s="249"/>
      <c r="P348" s="249"/>
      <c r="Q348" s="249"/>
      <c r="R348" s="249"/>
      <c r="S348" s="249"/>
      <c r="T348" s="250"/>
      <c r="AT348" s="251" t="s">
        <v>127</v>
      </c>
      <c r="AU348" s="251" t="s">
        <v>77</v>
      </c>
      <c r="AV348" s="13" t="s">
        <v>136</v>
      </c>
      <c r="AW348" s="13" t="s">
        <v>30</v>
      </c>
      <c r="AX348" s="13" t="s">
        <v>75</v>
      </c>
      <c r="AY348" s="251" t="s">
        <v>117</v>
      </c>
    </row>
    <row r="349" s="1" customFormat="1" ht="16.5" customHeight="1">
      <c r="B349" s="36"/>
      <c r="C349" s="252" t="s">
        <v>254</v>
      </c>
      <c r="D349" s="252" t="s">
        <v>337</v>
      </c>
      <c r="E349" s="253" t="s">
        <v>648</v>
      </c>
      <c r="F349" s="254" t="s">
        <v>649</v>
      </c>
      <c r="G349" s="255" t="s">
        <v>323</v>
      </c>
      <c r="H349" s="256">
        <v>0.29299999999999998</v>
      </c>
      <c r="I349" s="257"/>
      <c r="J349" s="258">
        <f>ROUND(I349*H349,2)</f>
        <v>0</v>
      </c>
      <c r="K349" s="254" t="s">
        <v>1</v>
      </c>
      <c r="L349" s="259"/>
      <c r="M349" s="260" t="s">
        <v>1</v>
      </c>
      <c r="N349" s="261" t="s">
        <v>38</v>
      </c>
      <c r="O349" s="77"/>
      <c r="P349" s="212">
        <f>O349*H349</f>
        <v>0</v>
      </c>
      <c r="Q349" s="212">
        <v>1</v>
      </c>
      <c r="R349" s="212">
        <f>Q349*H349</f>
        <v>0.29299999999999998</v>
      </c>
      <c r="S349" s="212">
        <v>0</v>
      </c>
      <c r="T349" s="213">
        <f>S349*H349</f>
        <v>0</v>
      </c>
      <c r="AR349" s="15" t="s">
        <v>436</v>
      </c>
      <c r="AT349" s="15" t="s">
        <v>337</v>
      </c>
      <c r="AU349" s="15" t="s">
        <v>77</v>
      </c>
      <c r="AY349" s="15" t="s">
        <v>117</v>
      </c>
      <c r="BE349" s="214">
        <f>IF(N349="základní",J349,0)</f>
        <v>0</v>
      </c>
      <c r="BF349" s="214">
        <f>IF(N349="snížená",J349,0)</f>
        <v>0</v>
      </c>
      <c r="BG349" s="214">
        <f>IF(N349="zákl. přenesená",J349,0)</f>
        <v>0</v>
      </c>
      <c r="BH349" s="214">
        <f>IF(N349="sníž. přenesená",J349,0)</f>
        <v>0</v>
      </c>
      <c r="BI349" s="214">
        <f>IF(N349="nulová",J349,0)</f>
        <v>0</v>
      </c>
      <c r="BJ349" s="15" t="s">
        <v>75</v>
      </c>
      <c r="BK349" s="214">
        <f>ROUND(I349*H349,2)</f>
        <v>0</v>
      </c>
      <c r="BL349" s="15" t="s">
        <v>195</v>
      </c>
      <c r="BM349" s="15" t="s">
        <v>650</v>
      </c>
    </row>
    <row r="350" s="1" customFormat="1">
      <c r="B350" s="36"/>
      <c r="C350" s="37"/>
      <c r="D350" s="217" t="s">
        <v>651</v>
      </c>
      <c r="E350" s="37"/>
      <c r="F350" s="262" t="s">
        <v>652</v>
      </c>
      <c r="G350" s="37"/>
      <c r="H350" s="37"/>
      <c r="I350" s="129"/>
      <c r="J350" s="37"/>
      <c r="K350" s="37"/>
      <c r="L350" s="41"/>
      <c r="M350" s="263"/>
      <c r="N350" s="77"/>
      <c r="O350" s="77"/>
      <c r="P350" s="77"/>
      <c r="Q350" s="77"/>
      <c r="R350" s="77"/>
      <c r="S350" s="77"/>
      <c r="T350" s="78"/>
      <c r="AT350" s="15" t="s">
        <v>651</v>
      </c>
      <c r="AU350" s="15" t="s">
        <v>77</v>
      </c>
    </row>
    <row r="351" s="12" customFormat="1">
      <c r="B351" s="227"/>
      <c r="C351" s="228"/>
      <c r="D351" s="217" t="s">
        <v>127</v>
      </c>
      <c r="E351" s="229" t="s">
        <v>1</v>
      </c>
      <c r="F351" s="230" t="s">
        <v>285</v>
      </c>
      <c r="G351" s="228"/>
      <c r="H351" s="229" t="s">
        <v>1</v>
      </c>
      <c r="I351" s="231"/>
      <c r="J351" s="228"/>
      <c r="K351" s="228"/>
      <c r="L351" s="232"/>
      <c r="M351" s="233"/>
      <c r="N351" s="234"/>
      <c r="O351" s="234"/>
      <c r="P351" s="234"/>
      <c r="Q351" s="234"/>
      <c r="R351" s="234"/>
      <c r="S351" s="234"/>
      <c r="T351" s="235"/>
      <c r="AT351" s="236" t="s">
        <v>127</v>
      </c>
      <c r="AU351" s="236" t="s">
        <v>77</v>
      </c>
      <c r="AV351" s="12" t="s">
        <v>75</v>
      </c>
      <c r="AW351" s="12" t="s">
        <v>30</v>
      </c>
      <c r="AX351" s="12" t="s">
        <v>67</v>
      </c>
      <c r="AY351" s="236" t="s">
        <v>117</v>
      </c>
    </row>
    <row r="352" s="11" customFormat="1">
      <c r="B352" s="215"/>
      <c r="C352" s="216"/>
      <c r="D352" s="217" t="s">
        <v>127</v>
      </c>
      <c r="E352" s="218" t="s">
        <v>1</v>
      </c>
      <c r="F352" s="219" t="s">
        <v>653</v>
      </c>
      <c r="G352" s="216"/>
      <c r="H352" s="220">
        <v>0.27900000000000003</v>
      </c>
      <c r="I352" s="221"/>
      <c r="J352" s="216"/>
      <c r="K352" s="216"/>
      <c r="L352" s="222"/>
      <c r="M352" s="223"/>
      <c r="N352" s="224"/>
      <c r="O352" s="224"/>
      <c r="P352" s="224"/>
      <c r="Q352" s="224"/>
      <c r="R352" s="224"/>
      <c r="S352" s="224"/>
      <c r="T352" s="225"/>
      <c r="AT352" s="226" t="s">
        <v>127</v>
      </c>
      <c r="AU352" s="226" t="s">
        <v>77</v>
      </c>
      <c r="AV352" s="11" t="s">
        <v>77</v>
      </c>
      <c r="AW352" s="11" t="s">
        <v>30</v>
      </c>
      <c r="AX352" s="11" t="s">
        <v>67</v>
      </c>
      <c r="AY352" s="226" t="s">
        <v>117</v>
      </c>
    </row>
    <row r="353" s="11" customFormat="1">
      <c r="B353" s="215"/>
      <c r="C353" s="216"/>
      <c r="D353" s="217" t="s">
        <v>127</v>
      </c>
      <c r="E353" s="218" t="s">
        <v>1</v>
      </c>
      <c r="F353" s="219" t="s">
        <v>654</v>
      </c>
      <c r="G353" s="216"/>
      <c r="H353" s="220">
        <v>0.014</v>
      </c>
      <c r="I353" s="221"/>
      <c r="J353" s="216"/>
      <c r="K353" s="216"/>
      <c r="L353" s="222"/>
      <c r="M353" s="223"/>
      <c r="N353" s="224"/>
      <c r="O353" s="224"/>
      <c r="P353" s="224"/>
      <c r="Q353" s="224"/>
      <c r="R353" s="224"/>
      <c r="S353" s="224"/>
      <c r="T353" s="225"/>
      <c r="AT353" s="226" t="s">
        <v>127</v>
      </c>
      <c r="AU353" s="226" t="s">
        <v>77</v>
      </c>
      <c r="AV353" s="11" t="s">
        <v>77</v>
      </c>
      <c r="AW353" s="11" t="s">
        <v>30</v>
      </c>
      <c r="AX353" s="11" t="s">
        <v>67</v>
      </c>
      <c r="AY353" s="226" t="s">
        <v>117</v>
      </c>
    </row>
    <row r="354" s="13" customFormat="1">
      <c r="B354" s="241"/>
      <c r="C354" s="242"/>
      <c r="D354" s="217" t="s">
        <v>127</v>
      </c>
      <c r="E354" s="243" t="s">
        <v>1</v>
      </c>
      <c r="F354" s="244" t="s">
        <v>292</v>
      </c>
      <c r="G354" s="242"/>
      <c r="H354" s="245">
        <v>0.29300000000000004</v>
      </c>
      <c r="I354" s="246"/>
      <c r="J354" s="242"/>
      <c r="K354" s="242"/>
      <c r="L354" s="247"/>
      <c r="M354" s="248"/>
      <c r="N354" s="249"/>
      <c r="O354" s="249"/>
      <c r="P354" s="249"/>
      <c r="Q354" s="249"/>
      <c r="R354" s="249"/>
      <c r="S354" s="249"/>
      <c r="T354" s="250"/>
      <c r="AT354" s="251" t="s">
        <v>127</v>
      </c>
      <c r="AU354" s="251" t="s">
        <v>77</v>
      </c>
      <c r="AV354" s="13" t="s">
        <v>136</v>
      </c>
      <c r="AW354" s="13" t="s">
        <v>30</v>
      </c>
      <c r="AX354" s="13" t="s">
        <v>75</v>
      </c>
      <c r="AY354" s="251" t="s">
        <v>117</v>
      </c>
    </row>
    <row r="355" s="1" customFormat="1" ht="16.5" customHeight="1">
      <c r="B355" s="36"/>
      <c r="C355" s="252" t="s">
        <v>655</v>
      </c>
      <c r="D355" s="252" t="s">
        <v>337</v>
      </c>
      <c r="E355" s="253" t="s">
        <v>656</v>
      </c>
      <c r="F355" s="254" t="s">
        <v>657</v>
      </c>
      <c r="G355" s="255" t="s">
        <v>323</v>
      </c>
      <c r="H355" s="256">
        <v>0.050000000000000003</v>
      </c>
      <c r="I355" s="257"/>
      <c r="J355" s="258">
        <f>ROUND(I355*H355,2)</f>
        <v>0</v>
      </c>
      <c r="K355" s="254" t="s">
        <v>1</v>
      </c>
      <c r="L355" s="259"/>
      <c r="M355" s="260" t="s">
        <v>1</v>
      </c>
      <c r="N355" s="261" t="s">
        <v>38</v>
      </c>
      <c r="O355" s="77"/>
      <c r="P355" s="212">
        <f>O355*H355</f>
        <v>0</v>
      </c>
      <c r="Q355" s="212">
        <v>1</v>
      </c>
      <c r="R355" s="212">
        <f>Q355*H355</f>
        <v>0.050000000000000003</v>
      </c>
      <c r="S355" s="212">
        <v>0</v>
      </c>
      <c r="T355" s="213">
        <f>S355*H355</f>
        <v>0</v>
      </c>
      <c r="AR355" s="15" t="s">
        <v>436</v>
      </c>
      <c r="AT355" s="15" t="s">
        <v>337</v>
      </c>
      <c r="AU355" s="15" t="s">
        <v>77</v>
      </c>
      <c r="AY355" s="15" t="s">
        <v>117</v>
      </c>
      <c r="BE355" s="214">
        <f>IF(N355="základní",J355,0)</f>
        <v>0</v>
      </c>
      <c r="BF355" s="214">
        <f>IF(N355="snížená",J355,0)</f>
        <v>0</v>
      </c>
      <c r="BG355" s="214">
        <f>IF(N355="zákl. přenesená",J355,0)</f>
        <v>0</v>
      </c>
      <c r="BH355" s="214">
        <f>IF(N355="sníž. přenesená",J355,0)</f>
        <v>0</v>
      </c>
      <c r="BI355" s="214">
        <f>IF(N355="nulová",J355,0)</f>
        <v>0</v>
      </c>
      <c r="BJ355" s="15" t="s">
        <v>75</v>
      </c>
      <c r="BK355" s="214">
        <f>ROUND(I355*H355,2)</f>
        <v>0</v>
      </c>
      <c r="BL355" s="15" t="s">
        <v>195</v>
      </c>
      <c r="BM355" s="15" t="s">
        <v>658</v>
      </c>
    </row>
    <row r="356" s="12" customFormat="1">
      <c r="B356" s="227"/>
      <c r="C356" s="228"/>
      <c r="D356" s="217" t="s">
        <v>127</v>
      </c>
      <c r="E356" s="229" t="s">
        <v>1</v>
      </c>
      <c r="F356" s="230" t="s">
        <v>285</v>
      </c>
      <c r="G356" s="228"/>
      <c r="H356" s="229" t="s">
        <v>1</v>
      </c>
      <c r="I356" s="231"/>
      <c r="J356" s="228"/>
      <c r="K356" s="228"/>
      <c r="L356" s="232"/>
      <c r="M356" s="233"/>
      <c r="N356" s="234"/>
      <c r="O356" s="234"/>
      <c r="P356" s="234"/>
      <c r="Q356" s="234"/>
      <c r="R356" s="234"/>
      <c r="S356" s="234"/>
      <c r="T356" s="235"/>
      <c r="AT356" s="236" t="s">
        <v>127</v>
      </c>
      <c r="AU356" s="236" t="s">
        <v>77</v>
      </c>
      <c r="AV356" s="12" t="s">
        <v>75</v>
      </c>
      <c r="AW356" s="12" t="s">
        <v>30</v>
      </c>
      <c r="AX356" s="12" t="s">
        <v>67</v>
      </c>
      <c r="AY356" s="236" t="s">
        <v>117</v>
      </c>
    </row>
    <row r="357" s="11" customFormat="1">
      <c r="B357" s="215"/>
      <c r="C357" s="216"/>
      <c r="D357" s="217" t="s">
        <v>127</v>
      </c>
      <c r="E357" s="218" t="s">
        <v>1</v>
      </c>
      <c r="F357" s="219" t="s">
        <v>659</v>
      </c>
      <c r="G357" s="216"/>
      <c r="H357" s="220">
        <v>0.048000000000000001</v>
      </c>
      <c r="I357" s="221"/>
      <c r="J357" s="216"/>
      <c r="K357" s="216"/>
      <c r="L357" s="222"/>
      <c r="M357" s="223"/>
      <c r="N357" s="224"/>
      <c r="O357" s="224"/>
      <c r="P357" s="224"/>
      <c r="Q357" s="224"/>
      <c r="R357" s="224"/>
      <c r="S357" s="224"/>
      <c r="T357" s="225"/>
      <c r="AT357" s="226" t="s">
        <v>127</v>
      </c>
      <c r="AU357" s="226" t="s">
        <v>77</v>
      </c>
      <c r="AV357" s="11" t="s">
        <v>77</v>
      </c>
      <c r="AW357" s="11" t="s">
        <v>30</v>
      </c>
      <c r="AX357" s="11" t="s">
        <v>67</v>
      </c>
      <c r="AY357" s="226" t="s">
        <v>117</v>
      </c>
    </row>
    <row r="358" s="11" customFormat="1">
      <c r="B358" s="215"/>
      <c r="C358" s="216"/>
      <c r="D358" s="217" t="s">
        <v>127</v>
      </c>
      <c r="E358" s="218" t="s">
        <v>1</v>
      </c>
      <c r="F358" s="219" t="s">
        <v>660</v>
      </c>
      <c r="G358" s="216"/>
      <c r="H358" s="220">
        <v>0.002</v>
      </c>
      <c r="I358" s="221"/>
      <c r="J358" s="216"/>
      <c r="K358" s="216"/>
      <c r="L358" s="222"/>
      <c r="M358" s="223"/>
      <c r="N358" s="224"/>
      <c r="O358" s="224"/>
      <c r="P358" s="224"/>
      <c r="Q358" s="224"/>
      <c r="R358" s="224"/>
      <c r="S358" s="224"/>
      <c r="T358" s="225"/>
      <c r="AT358" s="226" t="s">
        <v>127</v>
      </c>
      <c r="AU358" s="226" t="s">
        <v>77</v>
      </c>
      <c r="AV358" s="11" t="s">
        <v>77</v>
      </c>
      <c r="AW358" s="11" t="s">
        <v>30</v>
      </c>
      <c r="AX358" s="11" t="s">
        <v>67</v>
      </c>
      <c r="AY358" s="226" t="s">
        <v>117</v>
      </c>
    </row>
    <row r="359" s="13" customFormat="1">
      <c r="B359" s="241"/>
      <c r="C359" s="242"/>
      <c r="D359" s="217" t="s">
        <v>127</v>
      </c>
      <c r="E359" s="243" t="s">
        <v>1</v>
      </c>
      <c r="F359" s="244" t="s">
        <v>292</v>
      </c>
      <c r="G359" s="242"/>
      <c r="H359" s="245">
        <v>0.050000000000000003</v>
      </c>
      <c r="I359" s="246"/>
      <c r="J359" s="242"/>
      <c r="K359" s="242"/>
      <c r="L359" s="247"/>
      <c r="M359" s="248"/>
      <c r="N359" s="249"/>
      <c r="O359" s="249"/>
      <c r="P359" s="249"/>
      <c r="Q359" s="249"/>
      <c r="R359" s="249"/>
      <c r="S359" s="249"/>
      <c r="T359" s="250"/>
      <c r="AT359" s="251" t="s">
        <v>127</v>
      </c>
      <c r="AU359" s="251" t="s">
        <v>77</v>
      </c>
      <c r="AV359" s="13" t="s">
        <v>136</v>
      </c>
      <c r="AW359" s="13" t="s">
        <v>30</v>
      </c>
      <c r="AX359" s="13" t="s">
        <v>75</v>
      </c>
      <c r="AY359" s="251" t="s">
        <v>117</v>
      </c>
    </row>
    <row r="360" s="1" customFormat="1" ht="16.5" customHeight="1">
      <c r="B360" s="36"/>
      <c r="C360" s="252" t="s">
        <v>661</v>
      </c>
      <c r="D360" s="252" t="s">
        <v>337</v>
      </c>
      <c r="E360" s="253" t="s">
        <v>662</v>
      </c>
      <c r="F360" s="254" t="s">
        <v>663</v>
      </c>
      <c r="G360" s="255" t="s">
        <v>323</v>
      </c>
      <c r="H360" s="256">
        <v>0.070999999999999994</v>
      </c>
      <c r="I360" s="257"/>
      <c r="J360" s="258">
        <f>ROUND(I360*H360,2)</f>
        <v>0</v>
      </c>
      <c r="K360" s="254" t="s">
        <v>1</v>
      </c>
      <c r="L360" s="259"/>
      <c r="M360" s="260" t="s">
        <v>1</v>
      </c>
      <c r="N360" s="261" t="s">
        <v>38</v>
      </c>
      <c r="O360" s="77"/>
      <c r="P360" s="212">
        <f>O360*H360</f>
        <v>0</v>
      </c>
      <c r="Q360" s="212">
        <v>1</v>
      </c>
      <c r="R360" s="212">
        <f>Q360*H360</f>
        <v>0.070999999999999994</v>
      </c>
      <c r="S360" s="212">
        <v>0</v>
      </c>
      <c r="T360" s="213">
        <f>S360*H360</f>
        <v>0</v>
      </c>
      <c r="AR360" s="15" t="s">
        <v>436</v>
      </c>
      <c r="AT360" s="15" t="s">
        <v>337</v>
      </c>
      <c r="AU360" s="15" t="s">
        <v>77</v>
      </c>
      <c r="AY360" s="15" t="s">
        <v>117</v>
      </c>
      <c r="BE360" s="214">
        <f>IF(N360="základní",J360,0)</f>
        <v>0</v>
      </c>
      <c r="BF360" s="214">
        <f>IF(N360="snížená",J360,0)</f>
        <v>0</v>
      </c>
      <c r="BG360" s="214">
        <f>IF(N360="zákl. přenesená",J360,0)</f>
        <v>0</v>
      </c>
      <c r="BH360" s="214">
        <f>IF(N360="sníž. přenesená",J360,0)</f>
        <v>0</v>
      </c>
      <c r="BI360" s="214">
        <f>IF(N360="nulová",J360,0)</f>
        <v>0</v>
      </c>
      <c r="BJ360" s="15" t="s">
        <v>75</v>
      </c>
      <c r="BK360" s="214">
        <f>ROUND(I360*H360,2)</f>
        <v>0</v>
      </c>
      <c r="BL360" s="15" t="s">
        <v>195</v>
      </c>
      <c r="BM360" s="15" t="s">
        <v>664</v>
      </c>
    </row>
    <row r="361" s="12" customFormat="1">
      <c r="B361" s="227"/>
      <c r="C361" s="228"/>
      <c r="D361" s="217" t="s">
        <v>127</v>
      </c>
      <c r="E361" s="229" t="s">
        <v>1</v>
      </c>
      <c r="F361" s="230" t="s">
        <v>285</v>
      </c>
      <c r="G361" s="228"/>
      <c r="H361" s="229" t="s">
        <v>1</v>
      </c>
      <c r="I361" s="231"/>
      <c r="J361" s="228"/>
      <c r="K361" s="228"/>
      <c r="L361" s="232"/>
      <c r="M361" s="233"/>
      <c r="N361" s="234"/>
      <c r="O361" s="234"/>
      <c r="P361" s="234"/>
      <c r="Q361" s="234"/>
      <c r="R361" s="234"/>
      <c r="S361" s="234"/>
      <c r="T361" s="235"/>
      <c r="AT361" s="236" t="s">
        <v>127</v>
      </c>
      <c r="AU361" s="236" t="s">
        <v>77</v>
      </c>
      <c r="AV361" s="12" t="s">
        <v>75</v>
      </c>
      <c r="AW361" s="12" t="s">
        <v>30</v>
      </c>
      <c r="AX361" s="12" t="s">
        <v>67</v>
      </c>
      <c r="AY361" s="236" t="s">
        <v>117</v>
      </c>
    </row>
    <row r="362" s="11" customFormat="1">
      <c r="B362" s="215"/>
      <c r="C362" s="216"/>
      <c r="D362" s="217" t="s">
        <v>127</v>
      </c>
      <c r="E362" s="218" t="s">
        <v>1</v>
      </c>
      <c r="F362" s="219" t="s">
        <v>665</v>
      </c>
      <c r="G362" s="216"/>
      <c r="H362" s="220">
        <v>0.068000000000000005</v>
      </c>
      <c r="I362" s="221"/>
      <c r="J362" s="216"/>
      <c r="K362" s="216"/>
      <c r="L362" s="222"/>
      <c r="M362" s="223"/>
      <c r="N362" s="224"/>
      <c r="O362" s="224"/>
      <c r="P362" s="224"/>
      <c r="Q362" s="224"/>
      <c r="R362" s="224"/>
      <c r="S362" s="224"/>
      <c r="T362" s="225"/>
      <c r="AT362" s="226" t="s">
        <v>127</v>
      </c>
      <c r="AU362" s="226" t="s">
        <v>77</v>
      </c>
      <c r="AV362" s="11" t="s">
        <v>77</v>
      </c>
      <c r="AW362" s="11" t="s">
        <v>30</v>
      </c>
      <c r="AX362" s="11" t="s">
        <v>67</v>
      </c>
      <c r="AY362" s="226" t="s">
        <v>117</v>
      </c>
    </row>
    <row r="363" s="11" customFormat="1">
      <c r="B363" s="215"/>
      <c r="C363" s="216"/>
      <c r="D363" s="217" t="s">
        <v>127</v>
      </c>
      <c r="E363" s="218" t="s">
        <v>1</v>
      </c>
      <c r="F363" s="219" t="s">
        <v>666</v>
      </c>
      <c r="G363" s="216"/>
      <c r="H363" s="220">
        <v>0.0030000000000000001</v>
      </c>
      <c r="I363" s="221"/>
      <c r="J363" s="216"/>
      <c r="K363" s="216"/>
      <c r="L363" s="222"/>
      <c r="M363" s="223"/>
      <c r="N363" s="224"/>
      <c r="O363" s="224"/>
      <c r="P363" s="224"/>
      <c r="Q363" s="224"/>
      <c r="R363" s="224"/>
      <c r="S363" s="224"/>
      <c r="T363" s="225"/>
      <c r="AT363" s="226" t="s">
        <v>127</v>
      </c>
      <c r="AU363" s="226" t="s">
        <v>77</v>
      </c>
      <c r="AV363" s="11" t="s">
        <v>77</v>
      </c>
      <c r="AW363" s="11" t="s">
        <v>30</v>
      </c>
      <c r="AX363" s="11" t="s">
        <v>67</v>
      </c>
      <c r="AY363" s="226" t="s">
        <v>117</v>
      </c>
    </row>
    <row r="364" s="13" customFormat="1">
      <c r="B364" s="241"/>
      <c r="C364" s="242"/>
      <c r="D364" s="217" t="s">
        <v>127</v>
      </c>
      <c r="E364" s="243" t="s">
        <v>1</v>
      </c>
      <c r="F364" s="244" t="s">
        <v>292</v>
      </c>
      <c r="G364" s="242"/>
      <c r="H364" s="245">
        <v>0.070999999999999994</v>
      </c>
      <c r="I364" s="246"/>
      <c r="J364" s="242"/>
      <c r="K364" s="242"/>
      <c r="L364" s="247"/>
      <c r="M364" s="248"/>
      <c r="N364" s="249"/>
      <c r="O364" s="249"/>
      <c r="P364" s="249"/>
      <c r="Q364" s="249"/>
      <c r="R364" s="249"/>
      <c r="S364" s="249"/>
      <c r="T364" s="250"/>
      <c r="AT364" s="251" t="s">
        <v>127</v>
      </c>
      <c r="AU364" s="251" t="s">
        <v>77</v>
      </c>
      <c r="AV364" s="13" t="s">
        <v>136</v>
      </c>
      <c r="AW364" s="13" t="s">
        <v>30</v>
      </c>
      <c r="AX364" s="13" t="s">
        <v>75</v>
      </c>
      <c r="AY364" s="251" t="s">
        <v>117</v>
      </c>
    </row>
    <row r="365" s="1" customFormat="1" ht="16.5" customHeight="1">
      <c r="B365" s="36"/>
      <c r="C365" s="252" t="s">
        <v>667</v>
      </c>
      <c r="D365" s="252" t="s">
        <v>337</v>
      </c>
      <c r="E365" s="253" t="s">
        <v>668</v>
      </c>
      <c r="F365" s="254" t="s">
        <v>669</v>
      </c>
      <c r="G365" s="255" t="s">
        <v>323</v>
      </c>
      <c r="H365" s="256">
        <v>0.59299999999999997</v>
      </c>
      <c r="I365" s="257"/>
      <c r="J365" s="258">
        <f>ROUND(I365*H365,2)</f>
        <v>0</v>
      </c>
      <c r="K365" s="254" t="s">
        <v>1</v>
      </c>
      <c r="L365" s="259"/>
      <c r="M365" s="260" t="s">
        <v>1</v>
      </c>
      <c r="N365" s="261" t="s">
        <v>38</v>
      </c>
      <c r="O365" s="77"/>
      <c r="P365" s="212">
        <f>O365*H365</f>
        <v>0</v>
      </c>
      <c r="Q365" s="212">
        <v>1</v>
      </c>
      <c r="R365" s="212">
        <f>Q365*H365</f>
        <v>0.59299999999999997</v>
      </c>
      <c r="S365" s="212">
        <v>0</v>
      </c>
      <c r="T365" s="213">
        <f>S365*H365</f>
        <v>0</v>
      </c>
      <c r="AR365" s="15" t="s">
        <v>436</v>
      </c>
      <c r="AT365" s="15" t="s">
        <v>337</v>
      </c>
      <c r="AU365" s="15" t="s">
        <v>77</v>
      </c>
      <c r="AY365" s="15" t="s">
        <v>117</v>
      </c>
      <c r="BE365" s="214">
        <f>IF(N365="základní",J365,0)</f>
        <v>0</v>
      </c>
      <c r="BF365" s="214">
        <f>IF(N365="snížená",J365,0)</f>
        <v>0</v>
      </c>
      <c r="BG365" s="214">
        <f>IF(N365="zákl. přenesená",J365,0)</f>
        <v>0</v>
      </c>
      <c r="BH365" s="214">
        <f>IF(N365="sníž. přenesená",J365,0)</f>
        <v>0</v>
      </c>
      <c r="BI365" s="214">
        <f>IF(N365="nulová",J365,0)</f>
        <v>0</v>
      </c>
      <c r="BJ365" s="15" t="s">
        <v>75</v>
      </c>
      <c r="BK365" s="214">
        <f>ROUND(I365*H365,2)</f>
        <v>0</v>
      </c>
      <c r="BL365" s="15" t="s">
        <v>195</v>
      </c>
      <c r="BM365" s="15" t="s">
        <v>670</v>
      </c>
    </row>
    <row r="366" s="12" customFormat="1">
      <c r="B366" s="227"/>
      <c r="C366" s="228"/>
      <c r="D366" s="217" t="s">
        <v>127</v>
      </c>
      <c r="E366" s="229" t="s">
        <v>1</v>
      </c>
      <c r="F366" s="230" t="s">
        <v>285</v>
      </c>
      <c r="G366" s="228"/>
      <c r="H366" s="229" t="s">
        <v>1</v>
      </c>
      <c r="I366" s="231"/>
      <c r="J366" s="228"/>
      <c r="K366" s="228"/>
      <c r="L366" s="232"/>
      <c r="M366" s="233"/>
      <c r="N366" s="234"/>
      <c r="O366" s="234"/>
      <c r="P366" s="234"/>
      <c r="Q366" s="234"/>
      <c r="R366" s="234"/>
      <c r="S366" s="234"/>
      <c r="T366" s="235"/>
      <c r="AT366" s="236" t="s">
        <v>127</v>
      </c>
      <c r="AU366" s="236" t="s">
        <v>77</v>
      </c>
      <c r="AV366" s="12" t="s">
        <v>75</v>
      </c>
      <c r="AW366" s="12" t="s">
        <v>30</v>
      </c>
      <c r="AX366" s="12" t="s">
        <v>67</v>
      </c>
      <c r="AY366" s="236" t="s">
        <v>117</v>
      </c>
    </row>
    <row r="367" s="11" customFormat="1">
      <c r="B367" s="215"/>
      <c r="C367" s="216"/>
      <c r="D367" s="217" t="s">
        <v>127</v>
      </c>
      <c r="E367" s="218" t="s">
        <v>1</v>
      </c>
      <c r="F367" s="219" t="s">
        <v>671</v>
      </c>
      <c r="G367" s="216"/>
      <c r="H367" s="220">
        <v>0.56499999999999995</v>
      </c>
      <c r="I367" s="221"/>
      <c r="J367" s="216"/>
      <c r="K367" s="216"/>
      <c r="L367" s="222"/>
      <c r="M367" s="223"/>
      <c r="N367" s="224"/>
      <c r="O367" s="224"/>
      <c r="P367" s="224"/>
      <c r="Q367" s="224"/>
      <c r="R367" s="224"/>
      <c r="S367" s="224"/>
      <c r="T367" s="225"/>
      <c r="AT367" s="226" t="s">
        <v>127</v>
      </c>
      <c r="AU367" s="226" t="s">
        <v>77</v>
      </c>
      <c r="AV367" s="11" t="s">
        <v>77</v>
      </c>
      <c r="AW367" s="11" t="s">
        <v>30</v>
      </c>
      <c r="AX367" s="11" t="s">
        <v>67</v>
      </c>
      <c r="AY367" s="226" t="s">
        <v>117</v>
      </c>
    </row>
    <row r="368" s="11" customFormat="1">
      <c r="B368" s="215"/>
      <c r="C368" s="216"/>
      <c r="D368" s="217" t="s">
        <v>127</v>
      </c>
      <c r="E368" s="218" t="s">
        <v>1</v>
      </c>
      <c r="F368" s="219" t="s">
        <v>672</v>
      </c>
      <c r="G368" s="216"/>
      <c r="H368" s="220">
        <v>0.028000000000000001</v>
      </c>
      <c r="I368" s="221"/>
      <c r="J368" s="216"/>
      <c r="K368" s="216"/>
      <c r="L368" s="222"/>
      <c r="M368" s="223"/>
      <c r="N368" s="224"/>
      <c r="O368" s="224"/>
      <c r="P368" s="224"/>
      <c r="Q368" s="224"/>
      <c r="R368" s="224"/>
      <c r="S368" s="224"/>
      <c r="T368" s="225"/>
      <c r="AT368" s="226" t="s">
        <v>127</v>
      </c>
      <c r="AU368" s="226" t="s">
        <v>77</v>
      </c>
      <c r="AV368" s="11" t="s">
        <v>77</v>
      </c>
      <c r="AW368" s="11" t="s">
        <v>30</v>
      </c>
      <c r="AX368" s="11" t="s">
        <v>67</v>
      </c>
      <c r="AY368" s="226" t="s">
        <v>117</v>
      </c>
    </row>
    <row r="369" s="13" customFormat="1">
      <c r="B369" s="241"/>
      <c r="C369" s="242"/>
      <c r="D369" s="217" t="s">
        <v>127</v>
      </c>
      <c r="E369" s="243" t="s">
        <v>1</v>
      </c>
      <c r="F369" s="244" t="s">
        <v>292</v>
      </c>
      <c r="G369" s="242"/>
      <c r="H369" s="245">
        <v>0.59299999999999997</v>
      </c>
      <c r="I369" s="246"/>
      <c r="J369" s="242"/>
      <c r="K369" s="242"/>
      <c r="L369" s="247"/>
      <c r="M369" s="248"/>
      <c r="N369" s="249"/>
      <c r="O369" s="249"/>
      <c r="P369" s="249"/>
      <c r="Q369" s="249"/>
      <c r="R369" s="249"/>
      <c r="S369" s="249"/>
      <c r="T369" s="250"/>
      <c r="AT369" s="251" t="s">
        <v>127</v>
      </c>
      <c r="AU369" s="251" t="s">
        <v>77</v>
      </c>
      <c r="AV369" s="13" t="s">
        <v>136</v>
      </c>
      <c r="AW369" s="13" t="s">
        <v>30</v>
      </c>
      <c r="AX369" s="13" t="s">
        <v>75</v>
      </c>
      <c r="AY369" s="251" t="s">
        <v>117</v>
      </c>
    </row>
    <row r="370" s="1" customFormat="1" ht="16.5" customHeight="1">
      <c r="B370" s="36"/>
      <c r="C370" s="252" t="s">
        <v>673</v>
      </c>
      <c r="D370" s="252" t="s">
        <v>337</v>
      </c>
      <c r="E370" s="253" t="s">
        <v>674</v>
      </c>
      <c r="F370" s="254" t="s">
        <v>675</v>
      </c>
      <c r="G370" s="255" t="s">
        <v>323</v>
      </c>
      <c r="H370" s="256">
        <v>0.84999999999999998</v>
      </c>
      <c r="I370" s="257"/>
      <c r="J370" s="258">
        <f>ROUND(I370*H370,2)</f>
        <v>0</v>
      </c>
      <c r="K370" s="254" t="s">
        <v>1</v>
      </c>
      <c r="L370" s="259"/>
      <c r="M370" s="260" t="s">
        <v>1</v>
      </c>
      <c r="N370" s="261" t="s">
        <v>38</v>
      </c>
      <c r="O370" s="77"/>
      <c r="P370" s="212">
        <f>O370*H370</f>
        <v>0</v>
      </c>
      <c r="Q370" s="212">
        <v>1</v>
      </c>
      <c r="R370" s="212">
        <f>Q370*H370</f>
        <v>0.84999999999999998</v>
      </c>
      <c r="S370" s="212">
        <v>0</v>
      </c>
      <c r="T370" s="213">
        <f>S370*H370</f>
        <v>0</v>
      </c>
      <c r="AR370" s="15" t="s">
        <v>436</v>
      </c>
      <c r="AT370" s="15" t="s">
        <v>337</v>
      </c>
      <c r="AU370" s="15" t="s">
        <v>77</v>
      </c>
      <c r="AY370" s="15" t="s">
        <v>117</v>
      </c>
      <c r="BE370" s="214">
        <f>IF(N370="základní",J370,0)</f>
        <v>0</v>
      </c>
      <c r="BF370" s="214">
        <f>IF(N370="snížená",J370,0)</f>
        <v>0</v>
      </c>
      <c r="BG370" s="214">
        <f>IF(N370="zákl. přenesená",J370,0)</f>
        <v>0</v>
      </c>
      <c r="BH370" s="214">
        <f>IF(N370="sníž. přenesená",J370,0)</f>
        <v>0</v>
      </c>
      <c r="BI370" s="214">
        <f>IF(N370="nulová",J370,0)</f>
        <v>0</v>
      </c>
      <c r="BJ370" s="15" t="s">
        <v>75</v>
      </c>
      <c r="BK370" s="214">
        <f>ROUND(I370*H370,2)</f>
        <v>0</v>
      </c>
      <c r="BL370" s="15" t="s">
        <v>195</v>
      </c>
      <c r="BM370" s="15" t="s">
        <v>676</v>
      </c>
    </row>
    <row r="371" s="12" customFormat="1">
      <c r="B371" s="227"/>
      <c r="C371" s="228"/>
      <c r="D371" s="217" t="s">
        <v>127</v>
      </c>
      <c r="E371" s="229" t="s">
        <v>1</v>
      </c>
      <c r="F371" s="230" t="s">
        <v>285</v>
      </c>
      <c r="G371" s="228"/>
      <c r="H371" s="229" t="s">
        <v>1</v>
      </c>
      <c r="I371" s="231"/>
      <c r="J371" s="228"/>
      <c r="K371" s="228"/>
      <c r="L371" s="232"/>
      <c r="M371" s="233"/>
      <c r="N371" s="234"/>
      <c r="O371" s="234"/>
      <c r="P371" s="234"/>
      <c r="Q371" s="234"/>
      <c r="R371" s="234"/>
      <c r="S371" s="234"/>
      <c r="T371" s="235"/>
      <c r="AT371" s="236" t="s">
        <v>127</v>
      </c>
      <c r="AU371" s="236" t="s">
        <v>77</v>
      </c>
      <c r="AV371" s="12" t="s">
        <v>75</v>
      </c>
      <c r="AW371" s="12" t="s">
        <v>30</v>
      </c>
      <c r="AX371" s="12" t="s">
        <v>67</v>
      </c>
      <c r="AY371" s="236" t="s">
        <v>117</v>
      </c>
    </row>
    <row r="372" s="11" customFormat="1">
      <c r="B372" s="215"/>
      <c r="C372" s="216"/>
      <c r="D372" s="217" t="s">
        <v>127</v>
      </c>
      <c r="E372" s="218" t="s">
        <v>1</v>
      </c>
      <c r="F372" s="219" t="s">
        <v>677</v>
      </c>
      <c r="G372" s="216"/>
      <c r="H372" s="220">
        <v>0.77300000000000002</v>
      </c>
      <c r="I372" s="221"/>
      <c r="J372" s="216"/>
      <c r="K372" s="216"/>
      <c r="L372" s="222"/>
      <c r="M372" s="223"/>
      <c r="N372" s="224"/>
      <c r="O372" s="224"/>
      <c r="P372" s="224"/>
      <c r="Q372" s="224"/>
      <c r="R372" s="224"/>
      <c r="S372" s="224"/>
      <c r="T372" s="225"/>
      <c r="AT372" s="226" t="s">
        <v>127</v>
      </c>
      <c r="AU372" s="226" t="s">
        <v>77</v>
      </c>
      <c r="AV372" s="11" t="s">
        <v>77</v>
      </c>
      <c r="AW372" s="11" t="s">
        <v>30</v>
      </c>
      <c r="AX372" s="11" t="s">
        <v>67</v>
      </c>
      <c r="AY372" s="226" t="s">
        <v>117</v>
      </c>
    </row>
    <row r="373" s="11" customFormat="1">
      <c r="B373" s="215"/>
      <c r="C373" s="216"/>
      <c r="D373" s="217" t="s">
        <v>127</v>
      </c>
      <c r="E373" s="218" t="s">
        <v>1</v>
      </c>
      <c r="F373" s="219" t="s">
        <v>678</v>
      </c>
      <c r="G373" s="216"/>
      <c r="H373" s="220">
        <v>0.076999999999999999</v>
      </c>
      <c r="I373" s="221"/>
      <c r="J373" s="216"/>
      <c r="K373" s="216"/>
      <c r="L373" s="222"/>
      <c r="M373" s="223"/>
      <c r="N373" s="224"/>
      <c r="O373" s="224"/>
      <c r="P373" s="224"/>
      <c r="Q373" s="224"/>
      <c r="R373" s="224"/>
      <c r="S373" s="224"/>
      <c r="T373" s="225"/>
      <c r="AT373" s="226" t="s">
        <v>127</v>
      </c>
      <c r="AU373" s="226" t="s">
        <v>77</v>
      </c>
      <c r="AV373" s="11" t="s">
        <v>77</v>
      </c>
      <c r="AW373" s="11" t="s">
        <v>30</v>
      </c>
      <c r="AX373" s="11" t="s">
        <v>67</v>
      </c>
      <c r="AY373" s="226" t="s">
        <v>117</v>
      </c>
    </row>
    <row r="374" s="13" customFormat="1">
      <c r="B374" s="241"/>
      <c r="C374" s="242"/>
      <c r="D374" s="217" t="s">
        <v>127</v>
      </c>
      <c r="E374" s="243" t="s">
        <v>1</v>
      </c>
      <c r="F374" s="244" t="s">
        <v>292</v>
      </c>
      <c r="G374" s="242"/>
      <c r="H374" s="245">
        <v>0.84999999999999998</v>
      </c>
      <c r="I374" s="246"/>
      <c r="J374" s="242"/>
      <c r="K374" s="242"/>
      <c r="L374" s="247"/>
      <c r="M374" s="248"/>
      <c r="N374" s="249"/>
      <c r="O374" s="249"/>
      <c r="P374" s="249"/>
      <c r="Q374" s="249"/>
      <c r="R374" s="249"/>
      <c r="S374" s="249"/>
      <c r="T374" s="250"/>
      <c r="AT374" s="251" t="s">
        <v>127</v>
      </c>
      <c r="AU374" s="251" t="s">
        <v>77</v>
      </c>
      <c r="AV374" s="13" t="s">
        <v>136</v>
      </c>
      <c r="AW374" s="13" t="s">
        <v>30</v>
      </c>
      <c r="AX374" s="13" t="s">
        <v>75</v>
      </c>
      <c r="AY374" s="251" t="s">
        <v>117</v>
      </c>
    </row>
    <row r="375" s="1" customFormat="1" ht="16.5" customHeight="1">
      <c r="B375" s="36"/>
      <c r="C375" s="252" t="s">
        <v>679</v>
      </c>
      <c r="D375" s="252" t="s">
        <v>337</v>
      </c>
      <c r="E375" s="253" t="s">
        <v>680</v>
      </c>
      <c r="F375" s="254" t="s">
        <v>681</v>
      </c>
      <c r="G375" s="255" t="s">
        <v>344</v>
      </c>
      <c r="H375" s="256">
        <v>50.399999999999999</v>
      </c>
      <c r="I375" s="257"/>
      <c r="J375" s="258">
        <f>ROUND(I375*H375,2)</f>
        <v>0</v>
      </c>
      <c r="K375" s="254" t="s">
        <v>124</v>
      </c>
      <c r="L375" s="259"/>
      <c r="M375" s="260" t="s">
        <v>1</v>
      </c>
      <c r="N375" s="261" t="s">
        <v>38</v>
      </c>
      <c r="O375" s="77"/>
      <c r="P375" s="212">
        <f>O375*H375</f>
        <v>0</v>
      </c>
      <c r="Q375" s="212">
        <v>0.00024000000000000001</v>
      </c>
      <c r="R375" s="212">
        <f>Q375*H375</f>
        <v>0.012095999999999999</v>
      </c>
      <c r="S375" s="212">
        <v>0</v>
      </c>
      <c r="T375" s="213">
        <f>S375*H375</f>
        <v>0</v>
      </c>
      <c r="AR375" s="15" t="s">
        <v>436</v>
      </c>
      <c r="AT375" s="15" t="s">
        <v>337</v>
      </c>
      <c r="AU375" s="15" t="s">
        <v>77</v>
      </c>
      <c r="AY375" s="15" t="s">
        <v>117</v>
      </c>
      <c r="BE375" s="214">
        <f>IF(N375="základní",J375,0)</f>
        <v>0</v>
      </c>
      <c r="BF375" s="214">
        <f>IF(N375="snížená",J375,0)</f>
        <v>0</v>
      </c>
      <c r="BG375" s="214">
        <f>IF(N375="zákl. přenesená",J375,0)</f>
        <v>0</v>
      </c>
      <c r="BH375" s="214">
        <f>IF(N375="sníž. přenesená",J375,0)</f>
        <v>0</v>
      </c>
      <c r="BI375" s="214">
        <f>IF(N375="nulová",J375,0)</f>
        <v>0</v>
      </c>
      <c r="BJ375" s="15" t="s">
        <v>75</v>
      </c>
      <c r="BK375" s="214">
        <f>ROUND(I375*H375,2)</f>
        <v>0</v>
      </c>
      <c r="BL375" s="15" t="s">
        <v>195</v>
      </c>
      <c r="BM375" s="15" t="s">
        <v>682</v>
      </c>
    </row>
    <row r="376" s="12" customFormat="1">
      <c r="B376" s="227"/>
      <c r="C376" s="228"/>
      <c r="D376" s="217" t="s">
        <v>127</v>
      </c>
      <c r="E376" s="229" t="s">
        <v>1</v>
      </c>
      <c r="F376" s="230" t="s">
        <v>285</v>
      </c>
      <c r="G376" s="228"/>
      <c r="H376" s="229" t="s">
        <v>1</v>
      </c>
      <c r="I376" s="231"/>
      <c r="J376" s="228"/>
      <c r="K376" s="228"/>
      <c r="L376" s="232"/>
      <c r="M376" s="233"/>
      <c r="N376" s="234"/>
      <c r="O376" s="234"/>
      <c r="P376" s="234"/>
      <c r="Q376" s="234"/>
      <c r="R376" s="234"/>
      <c r="S376" s="234"/>
      <c r="T376" s="235"/>
      <c r="AT376" s="236" t="s">
        <v>127</v>
      </c>
      <c r="AU376" s="236" t="s">
        <v>77</v>
      </c>
      <c r="AV376" s="12" t="s">
        <v>75</v>
      </c>
      <c r="AW376" s="12" t="s">
        <v>30</v>
      </c>
      <c r="AX376" s="12" t="s">
        <v>67</v>
      </c>
      <c r="AY376" s="236" t="s">
        <v>117</v>
      </c>
    </row>
    <row r="377" s="11" customFormat="1">
      <c r="B377" s="215"/>
      <c r="C377" s="216"/>
      <c r="D377" s="217" t="s">
        <v>127</v>
      </c>
      <c r="E377" s="218" t="s">
        <v>1</v>
      </c>
      <c r="F377" s="219" t="s">
        <v>528</v>
      </c>
      <c r="G377" s="216"/>
      <c r="H377" s="220">
        <v>48</v>
      </c>
      <c r="I377" s="221"/>
      <c r="J377" s="216"/>
      <c r="K377" s="216"/>
      <c r="L377" s="222"/>
      <c r="M377" s="223"/>
      <c r="N377" s="224"/>
      <c r="O377" s="224"/>
      <c r="P377" s="224"/>
      <c r="Q377" s="224"/>
      <c r="R377" s="224"/>
      <c r="S377" s="224"/>
      <c r="T377" s="225"/>
      <c r="AT377" s="226" t="s">
        <v>127</v>
      </c>
      <c r="AU377" s="226" t="s">
        <v>77</v>
      </c>
      <c r="AV377" s="11" t="s">
        <v>77</v>
      </c>
      <c r="AW377" s="11" t="s">
        <v>30</v>
      </c>
      <c r="AX377" s="11" t="s">
        <v>67</v>
      </c>
      <c r="AY377" s="226" t="s">
        <v>117</v>
      </c>
    </row>
    <row r="378" s="11" customFormat="1">
      <c r="B378" s="215"/>
      <c r="C378" s="216"/>
      <c r="D378" s="217" t="s">
        <v>127</v>
      </c>
      <c r="E378" s="218" t="s">
        <v>1</v>
      </c>
      <c r="F378" s="219" t="s">
        <v>683</v>
      </c>
      <c r="G378" s="216"/>
      <c r="H378" s="220">
        <v>2.3999999999999999</v>
      </c>
      <c r="I378" s="221"/>
      <c r="J378" s="216"/>
      <c r="K378" s="216"/>
      <c r="L378" s="222"/>
      <c r="M378" s="223"/>
      <c r="N378" s="224"/>
      <c r="O378" s="224"/>
      <c r="P378" s="224"/>
      <c r="Q378" s="224"/>
      <c r="R378" s="224"/>
      <c r="S378" s="224"/>
      <c r="T378" s="225"/>
      <c r="AT378" s="226" t="s">
        <v>127</v>
      </c>
      <c r="AU378" s="226" t="s">
        <v>77</v>
      </c>
      <c r="AV378" s="11" t="s">
        <v>77</v>
      </c>
      <c r="AW378" s="11" t="s">
        <v>30</v>
      </c>
      <c r="AX378" s="11" t="s">
        <v>67</v>
      </c>
      <c r="AY378" s="226" t="s">
        <v>117</v>
      </c>
    </row>
    <row r="379" s="13" customFormat="1">
      <c r="B379" s="241"/>
      <c r="C379" s="242"/>
      <c r="D379" s="217" t="s">
        <v>127</v>
      </c>
      <c r="E379" s="243" t="s">
        <v>1</v>
      </c>
      <c r="F379" s="244" t="s">
        <v>292</v>
      </c>
      <c r="G379" s="242"/>
      <c r="H379" s="245">
        <v>50.399999999999999</v>
      </c>
      <c r="I379" s="246"/>
      <c r="J379" s="242"/>
      <c r="K379" s="242"/>
      <c r="L379" s="247"/>
      <c r="M379" s="248"/>
      <c r="N379" s="249"/>
      <c r="O379" s="249"/>
      <c r="P379" s="249"/>
      <c r="Q379" s="249"/>
      <c r="R379" s="249"/>
      <c r="S379" s="249"/>
      <c r="T379" s="250"/>
      <c r="AT379" s="251" t="s">
        <v>127</v>
      </c>
      <c r="AU379" s="251" t="s">
        <v>77</v>
      </c>
      <c r="AV379" s="13" t="s">
        <v>136</v>
      </c>
      <c r="AW379" s="13" t="s">
        <v>30</v>
      </c>
      <c r="AX379" s="13" t="s">
        <v>75</v>
      </c>
      <c r="AY379" s="251" t="s">
        <v>117</v>
      </c>
    </row>
    <row r="380" s="1" customFormat="1" ht="16.5" customHeight="1">
      <c r="B380" s="36"/>
      <c r="C380" s="252" t="s">
        <v>684</v>
      </c>
      <c r="D380" s="252" t="s">
        <v>337</v>
      </c>
      <c r="E380" s="253" t="s">
        <v>685</v>
      </c>
      <c r="F380" s="254" t="s">
        <v>686</v>
      </c>
      <c r="G380" s="255" t="s">
        <v>344</v>
      </c>
      <c r="H380" s="256">
        <v>1.601</v>
      </c>
      <c r="I380" s="257"/>
      <c r="J380" s="258">
        <f>ROUND(I380*H380,2)</f>
        <v>0</v>
      </c>
      <c r="K380" s="254" t="s">
        <v>124</v>
      </c>
      <c r="L380" s="259"/>
      <c r="M380" s="260" t="s">
        <v>1</v>
      </c>
      <c r="N380" s="261" t="s">
        <v>38</v>
      </c>
      <c r="O380" s="77"/>
      <c r="P380" s="212">
        <f>O380*H380</f>
        <v>0</v>
      </c>
      <c r="Q380" s="212">
        <v>0.00040000000000000002</v>
      </c>
      <c r="R380" s="212">
        <f>Q380*H380</f>
        <v>0.00064040000000000006</v>
      </c>
      <c r="S380" s="212">
        <v>0</v>
      </c>
      <c r="T380" s="213">
        <f>S380*H380</f>
        <v>0</v>
      </c>
      <c r="AR380" s="15" t="s">
        <v>436</v>
      </c>
      <c r="AT380" s="15" t="s">
        <v>337</v>
      </c>
      <c r="AU380" s="15" t="s">
        <v>77</v>
      </c>
      <c r="AY380" s="15" t="s">
        <v>117</v>
      </c>
      <c r="BE380" s="214">
        <f>IF(N380="základní",J380,0)</f>
        <v>0</v>
      </c>
      <c r="BF380" s="214">
        <f>IF(N380="snížená",J380,0)</f>
        <v>0</v>
      </c>
      <c r="BG380" s="214">
        <f>IF(N380="zákl. přenesená",J380,0)</f>
        <v>0</v>
      </c>
      <c r="BH380" s="214">
        <f>IF(N380="sníž. přenesená",J380,0)</f>
        <v>0</v>
      </c>
      <c r="BI380" s="214">
        <f>IF(N380="nulová",J380,0)</f>
        <v>0</v>
      </c>
      <c r="BJ380" s="15" t="s">
        <v>75</v>
      </c>
      <c r="BK380" s="214">
        <f>ROUND(I380*H380,2)</f>
        <v>0</v>
      </c>
      <c r="BL380" s="15" t="s">
        <v>195</v>
      </c>
      <c r="BM380" s="15" t="s">
        <v>687</v>
      </c>
    </row>
    <row r="381" s="12" customFormat="1">
      <c r="B381" s="227"/>
      <c r="C381" s="228"/>
      <c r="D381" s="217" t="s">
        <v>127</v>
      </c>
      <c r="E381" s="229" t="s">
        <v>1</v>
      </c>
      <c r="F381" s="230" t="s">
        <v>285</v>
      </c>
      <c r="G381" s="228"/>
      <c r="H381" s="229" t="s">
        <v>1</v>
      </c>
      <c r="I381" s="231"/>
      <c r="J381" s="228"/>
      <c r="K381" s="228"/>
      <c r="L381" s="232"/>
      <c r="M381" s="233"/>
      <c r="N381" s="234"/>
      <c r="O381" s="234"/>
      <c r="P381" s="234"/>
      <c r="Q381" s="234"/>
      <c r="R381" s="234"/>
      <c r="S381" s="234"/>
      <c r="T381" s="235"/>
      <c r="AT381" s="236" t="s">
        <v>127</v>
      </c>
      <c r="AU381" s="236" t="s">
        <v>77</v>
      </c>
      <c r="AV381" s="12" t="s">
        <v>75</v>
      </c>
      <c r="AW381" s="12" t="s">
        <v>30</v>
      </c>
      <c r="AX381" s="12" t="s">
        <v>67</v>
      </c>
      <c r="AY381" s="236" t="s">
        <v>117</v>
      </c>
    </row>
    <row r="382" s="12" customFormat="1">
      <c r="B382" s="227"/>
      <c r="C382" s="228"/>
      <c r="D382" s="217" t="s">
        <v>127</v>
      </c>
      <c r="E382" s="229" t="s">
        <v>1</v>
      </c>
      <c r="F382" s="230" t="s">
        <v>688</v>
      </c>
      <c r="G382" s="228"/>
      <c r="H382" s="229" t="s">
        <v>1</v>
      </c>
      <c r="I382" s="231"/>
      <c r="J382" s="228"/>
      <c r="K382" s="228"/>
      <c r="L382" s="232"/>
      <c r="M382" s="233"/>
      <c r="N382" s="234"/>
      <c r="O382" s="234"/>
      <c r="P382" s="234"/>
      <c r="Q382" s="234"/>
      <c r="R382" s="234"/>
      <c r="S382" s="234"/>
      <c r="T382" s="235"/>
      <c r="AT382" s="236" t="s">
        <v>127</v>
      </c>
      <c r="AU382" s="236" t="s">
        <v>77</v>
      </c>
      <c r="AV382" s="12" t="s">
        <v>75</v>
      </c>
      <c r="AW382" s="12" t="s">
        <v>30</v>
      </c>
      <c r="AX382" s="12" t="s">
        <v>67</v>
      </c>
      <c r="AY382" s="236" t="s">
        <v>117</v>
      </c>
    </row>
    <row r="383" s="12" customFormat="1">
      <c r="B383" s="227"/>
      <c r="C383" s="228"/>
      <c r="D383" s="217" t="s">
        <v>127</v>
      </c>
      <c r="E383" s="229" t="s">
        <v>1</v>
      </c>
      <c r="F383" s="230" t="s">
        <v>689</v>
      </c>
      <c r="G383" s="228"/>
      <c r="H383" s="229" t="s">
        <v>1</v>
      </c>
      <c r="I383" s="231"/>
      <c r="J383" s="228"/>
      <c r="K383" s="228"/>
      <c r="L383" s="232"/>
      <c r="M383" s="233"/>
      <c r="N383" s="234"/>
      <c r="O383" s="234"/>
      <c r="P383" s="234"/>
      <c r="Q383" s="234"/>
      <c r="R383" s="234"/>
      <c r="S383" s="234"/>
      <c r="T383" s="235"/>
      <c r="AT383" s="236" t="s">
        <v>127</v>
      </c>
      <c r="AU383" s="236" t="s">
        <v>77</v>
      </c>
      <c r="AV383" s="12" t="s">
        <v>75</v>
      </c>
      <c r="AW383" s="12" t="s">
        <v>30</v>
      </c>
      <c r="AX383" s="12" t="s">
        <v>67</v>
      </c>
      <c r="AY383" s="236" t="s">
        <v>117</v>
      </c>
    </row>
    <row r="384" s="12" customFormat="1">
      <c r="B384" s="227"/>
      <c r="C384" s="228"/>
      <c r="D384" s="217" t="s">
        <v>127</v>
      </c>
      <c r="E384" s="229" t="s">
        <v>1</v>
      </c>
      <c r="F384" s="230" t="s">
        <v>690</v>
      </c>
      <c r="G384" s="228"/>
      <c r="H384" s="229" t="s">
        <v>1</v>
      </c>
      <c r="I384" s="231"/>
      <c r="J384" s="228"/>
      <c r="K384" s="228"/>
      <c r="L384" s="232"/>
      <c r="M384" s="233"/>
      <c r="N384" s="234"/>
      <c r="O384" s="234"/>
      <c r="P384" s="234"/>
      <c r="Q384" s="234"/>
      <c r="R384" s="234"/>
      <c r="S384" s="234"/>
      <c r="T384" s="235"/>
      <c r="AT384" s="236" t="s">
        <v>127</v>
      </c>
      <c r="AU384" s="236" t="s">
        <v>77</v>
      </c>
      <c r="AV384" s="12" t="s">
        <v>75</v>
      </c>
      <c r="AW384" s="12" t="s">
        <v>30</v>
      </c>
      <c r="AX384" s="12" t="s">
        <v>67</v>
      </c>
      <c r="AY384" s="236" t="s">
        <v>117</v>
      </c>
    </row>
    <row r="385" s="12" customFormat="1">
      <c r="B385" s="227"/>
      <c r="C385" s="228"/>
      <c r="D385" s="217" t="s">
        <v>127</v>
      </c>
      <c r="E385" s="229" t="s">
        <v>1</v>
      </c>
      <c r="F385" s="230" t="s">
        <v>691</v>
      </c>
      <c r="G385" s="228"/>
      <c r="H385" s="229" t="s">
        <v>1</v>
      </c>
      <c r="I385" s="231"/>
      <c r="J385" s="228"/>
      <c r="K385" s="228"/>
      <c r="L385" s="232"/>
      <c r="M385" s="233"/>
      <c r="N385" s="234"/>
      <c r="O385" s="234"/>
      <c r="P385" s="234"/>
      <c r="Q385" s="234"/>
      <c r="R385" s="234"/>
      <c r="S385" s="234"/>
      <c r="T385" s="235"/>
      <c r="AT385" s="236" t="s">
        <v>127</v>
      </c>
      <c r="AU385" s="236" t="s">
        <v>77</v>
      </c>
      <c r="AV385" s="12" t="s">
        <v>75</v>
      </c>
      <c r="AW385" s="12" t="s">
        <v>30</v>
      </c>
      <c r="AX385" s="12" t="s">
        <v>67</v>
      </c>
      <c r="AY385" s="236" t="s">
        <v>117</v>
      </c>
    </row>
    <row r="386" s="11" customFormat="1">
      <c r="B386" s="215"/>
      <c r="C386" s="216"/>
      <c r="D386" s="217" t="s">
        <v>127</v>
      </c>
      <c r="E386" s="218" t="s">
        <v>1</v>
      </c>
      <c r="F386" s="219" t="s">
        <v>692</v>
      </c>
      <c r="G386" s="216"/>
      <c r="H386" s="220">
        <v>1.4550000000000001</v>
      </c>
      <c r="I386" s="221"/>
      <c r="J386" s="216"/>
      <c r="K386" s="216"/>
      <c r="L386" s="222"/>
      <c r="M386" s="223"/>
      <c r="N386" s="224"/>
      <c r="O386" s="224"/>
      <c r="P386" s="224"/>
      <c r="Q386" s="224"/>
      <c r="R386" s="224"/>
      <c r="S386" s="224"/>
      <c r="T386" s="225"/>
      <c r="AT386" s="226" t="s">
        <v>127</v>
      </c>
      <c r="AU386" s="226" t="s">
        <v>77</v>
      </c>
      <c r="AV386" s="11" t="s">
        <v>77</v>
      </c>
      <c r="AW386" s="11" t="s">
        <v>30</v>
      </c>
      <c r="AX386" s="11" t="s">
        <v>67</v>
      </c>
      <c r="AY386" s="226" t="s">
        <v>117</v>
      </c>
    </row>
    <row r="387" s="12" customFormat="1">
      <c r="B387" s="227"/>
      <c r="C387" s="228"/>
      <c r="D387" s="217" t="s">
        <v>127</v>
      </c>
      <c r="E387" s="229" t="s">
        <v>1</v>
      </c>
      <c r="F387" s="230" t="s">
        <v>693</v>
      </c>
      <c r="G387" s="228"/>
      <c r="H387" s="229" t="s">
        <v>1</v>
      </c>
      <c r="I387" s="231"/>
      <c r="J387" s="228"/>
      <c r="K387" s="228"/>
      <c r="L387" s="232"/>
      <c r="M387" s="233"/>
      <c r="N387" s="234"/>
      <c r="O387" s="234"/>
      <c r="P387" s="234"/>
      <c r="Q387" s="234"/>
      <c r="R387" s="234"/>
      <c r="S387" s="234"/>
      <c r="T387" s="235"/>
      <c r="AT387" s="236" t="s">
        <v>127</v>
      </c>
      <c r="AU387" s="236" t="s">
        <v>77</v>
      </c>
      <c r="AV387" s="12" t="s">
        <v>75</v>
      </c>
      <c r="AW387" s="12" t="s">
        <v>30</v>
      </c>
      <c r="AX387" s="12" t="s">
        <v>67</v>
      </c>
      <c r="AY387" s="236" t="s">
        <v>117</v>
      </c>
    </row>
    <row r="388" s="11" customFormat="1">
      <c r="B388" s="215"/>
      <c r="C388" s="216"/>
      <c r="D388" s="217" t="s">
        <v>127</v>
      </c>
      <c r="E388" s="218" t="s">
        <v>1</v>
      </c>
      <c r="F388" s="219" t="s">
        <v>694</v>
      </c>
      <c r="G388" s="216"/>
      <c r="H388" s="220">
        <v>0.14599999999999999</v>
      </c>
      <c r="I388" s="221"/>
      <c r="J388" s="216"/>
      <c r="K388" s="216"/>
      <c r="L388" s="222"/>
      <c r="M388" s="223"/>
      <c r="N388" s="224"/>
      <c r="O388" s="224"/>
      <c r="P388" s="224"/>
      <c r="Q388" s="224"/>
      <c r="R388" s="224"/>
      <c r="S388" s="224"/>
      <c r="T388" s="225"/>
      <c r="AT388" s="226" t="s">
        <v>127</v>
      </c>
      <c r="AU388" s="226" t="s">
        <v>77</v>
      </c>
      <c r="AV388" s="11" t="s">
        <v>77</v>
      </c>
      <c r="AW388" s="11" t="s">
        <v>30</v>
      </c>
      <c r="AX388" s="11" t="s">
        <v>67</v>
      </c>
      <c r="AY388" s="226" t="s">
        <v>117</v>
      </c>
    </row>
    <row r="389" s="13" customFormat="1">
      <c r="B389" s="241"/>
      <c r="C389" s="242"/>
      <c r="D389" s="217" t="s">
        <v>127</v>
      </c>
      <c r="E389" s="243" t="s">
        <v>1</v>
      </c>
      <c r="F389" s="244" t="s">
        <v>292</v>
      </c>
      <c r="G389" s="242"/>
      <c r="H389" s="245">
        <v>1.601</v>
      </c>
      <c r="I389" s="246"/>
      <c r="J389" s="242"/>
      <c r="K389" s="242"/>
      <c r="L389" s="247"/>
      <c r="M389" s="248"/>
      <c r="N389" s="249"/>
      <c r="O389" s="249"/>
      <c r="P389" s="249"/>
      <c r="Q389" s="249"/>
      <c r="R389" s="249"/>
      <c r="S389" s="249"/>
      <c r="T389" s="250"/>
      <c r="AT389" s="251" t="s">
        <v>127</v>
      </c>
      <c r="AU389" s="251" t="s">
        <v>77</v>
      </c>
      <c r="AV389" s="13" t="s">
        <v>136</v>
      </c>
      <c r="AW389" s="13" t="s">
        <v>30</v>
      </c>
      <c r="AX389" s="13" t="s">
        <v>75</v>
      </c>
      <c r="AY389" s="251" t="s">
        <v>117</v>
      </c>
    </row>
    <row r="390" s="1" customFormat="1" ht="22.5" customHeight="1">
      <c r="B390" s="36"/>
      <c r="C390" s="203" t="s">
        <v>695</v>
      </c>
      <c r="D390" s="203" t="s">
        <v>120</v>
      </c>
      <c r="E390" s="204" t="s">
        <v>696</v>
      </c>
      <c r="F390" s="205" t="s">
        <v>697</v>
      </c>
      <c r="G390" s="206" t="s">
        <v>323</v>
      </c>
      <c r="H390" s="207">
        <v>6.4089999999999998</v>
      </c>
      <c r="I390" s="208"/>
      <c r="J390" s="209">
        <f>ROUND(I390*H390,2)</f>
        <v>0</v>
      </c>
      <c r="K390" s="205" t="s">
        <v>124</v>
      </c>
      <c r="L390" s="41"/>
      <c r="M390" s="210" t="s">
        <v>1</v>
      </c>
      <c r="N390" s="211" t="s">
        <v>38</v>
      </c>
      <c r="O390" s="77"/>
      <c r="P390" s="212">
        <f>O390*H390</f>
        <v>0</v>
      </c>
      <c r="Q390" s="212">
        <v>0</v>
      </c>
      <c r="R390" s="212">
        <f>Q390*H390</f>
        <v>0</v>
      </c>
      <c r="S390" s="212">
        <v>0</v>
      </c>
      <c r="T390" s="213">
        <f>S390*H390</f>
        <v>0</v>
      </c>
      <c r="AR390" s="15" t="s">
        <v>195</v>
      </c>
      <c r="AT390" s="15" t="s">
        <v>120</v>
      </c>
      <c r="AU390" s="15" t="s">
        <v>77</v>
      </c>
      <c r="AY390" s="15" t="s">
        <v>117</v>
      </c>
      <c r="BE390" s="214">
        <f>IF(N390="základní",J390,0)</f>
        <v>0</v>
      </c>
      <c r="BF390" s="214">
        <f>IF(N390="snížená",J390,0)</f>
        <v>0</v>
      </c>
      <c r="BG390" s="214">
        <f>IF(N390="zákl. přenesená",J390,0)</f>
        <v>0</v>
      </c>
      <c r="BH390" s="214">
        <f>IF(N390="sníž. přenesená",J390,0)</f>
        <v>0</v>
      </c>
      <c r="BI390" s="214">
        <f>IF(N390="nulová",J390,0)</f>
        <v>0</v>
      </c>
      <c r="BJ390" s="15" t="s">
        <v>75</v>
      </c>
      <c r="BK390" s="214">
        <f>ROUND(I390*H390,2)</f>
        <v>0</v>
      </c>
      <c r="BL390" s="15" t="s">
        <v>195</v>
      </c>
      <c r="BM390" s="15" t="s">
        <v>698</v>
      </c>
    </row>
    <row r="391" s="10" customFormat="1" ht="22.8" customHeight="1">
      <c r="B391" s="187"/>
      <c r="C391" s="188"/>
      <c r="D391" s="189" t="s">
        <v>66</v>
      </c>
      <c r="E391" s="201" t="s">
        <v>699</v>
      </c>
      <c r="F391" s="201" t="s">
        <v>700</v>
      </c>
      <c r="G391" s="188"/>
      <c r="H391" s="188"/>
      <c r="I391" s="191"/>
      <c r="J391" s="202">
        <f>BK391</f>
        <v>0</v>
      </c>
      <c r="K391" s="188"/>
      <c r="L391" s="193"/>
      <c r="M391" s="194"/>
      <c r="N391" s="195"/>
      <c r="O391" s="195"/>
      <c r="P391" s="196">
        <f>SUM(P392:P401)</f>
        <v>0</v>
      </c>
      <c r="Q391" s="195"/>
      <c r="R391" s="196">
        <f>SUM(R392:R401)</f>
        <v>0.0019096999999999999</v>
      </c>
      <c r="S391" s="195"/>
      <c r="T391" s="197">
        <f>SUM(T392:T401)</f>
        <v>0</v>
      </c>
      <c r="AR391" s="198" t="s">
        <v>77</v>
      </c>
      <c r="AT391" s="199" t="s">
        <v>66</v>
      </c>
      <c r="AU391" s="199" t="s">
        <v>75</v>
      </c>
      <c r="AY391" s="198" t="s">
        <v>117</v>
      </c>
      <c r="BK391" s="200">
        <f>SUM(BK392:BK401)</f>
        <v>0</v>
      </c>
    </row>
    <row r="392" s="1" customFormat="1" ht="16.5" customHeight="1">
      <c r="B392" s="36"/>
      <c r="C392" s="203" t="s">
        <v>701</v>
      </c>
      <c r="D392" s="203" t="s">
        <v>120</v>
      </c>
      <c r="E392" s="204" t="s">
        <v>702</v>
      </c>
      <c r="F392" s="205" t="s">
        <v>703</v>
      </c>
      <c r="G392" s="206" t="s">
        <v>366</v>
      </c>
      <c r="H392" s="207">
        <v>0.84499999999999997</v>
      </c>
      <c r="I392" s="208"/>
      <c r="J392" s="209">
        <f>ROUND(I392*H392,2)</f>
        <v>0</v>
      </c>
      <c r="K392" s="205" t="s">
        <v>124</v>
      </c>
      <c r="L392" s="41"/>
      <c r="M392" s="210" t="s">
        <v>1</v>
      </c>
      <c r="N392" s="211" t="s">
        <v>38</v>
      </c>
      <c r="O392" s="77"/>
      <c r="P392" s="212">
        <f>O392*H392</f>
        <v>0</v>
      </c>
      <c r="Q392" s="212">
        <v>0.0012600000000000001</v>
      </c>
      <c r="R392" s="212">
        <f>Q392*H392</f>
        <v>0.0010647</v>
      </c>
      <c r="S392" s="212">
        <v>0</v>
      </c>
      <c r="T392" s="213">
        <f>S392*H392</f>
        <v>0</v>
      </c>
      <c r="AR392" s="15" t="s">
        <v>195</v>
      </c>
      <c r="AT392" s="15" t="s">
        <v>120</v>
      </c>
      <c r="AU392" s="15" t="s">
        <v>77</v>
      </c>
      <c r="AY392" s="15" t="s">
        <v>117</v>
      </c>
      <c r="BE392" s="214">
        <f>IF(N392="základní",J392,0)</f>
        <v>0</v>
      </c>
      <c r="BF392" s="214">
        <f>IF(N392="snížená",J392,0)</f>
        <v>0</v>
      </c>
      <c r="BG392" s="214">
        <f>IF(N392="zákl. přenesená",J392,0)</f>
        <v>0</v>
      </c>
      <c r="BH392" s="214">
        <f>IF(N392="sníž. přenesená",J392,0)</f>
        <v>0</v>
      </c>
      <c r="BI392" s="214">
        <f>IF(N392="nulová",J392,0)</f>
        <v>0</v>
      </c>
      <c r="BJ392" s="15" t="s">
        <v>75</v>
      </c>
      <c r="BK392" s="214">
        <f>ROUND(I392*H392,2)</f>
        <v>0</v>
      </c>
      <c r="BL392" s="15" t="s">
        <v>195</v>
      </c>
      <c r="BM392" s="15" t="s">
        <v>704</v>
      </c>
    </row>
    <row r="393" s="12" customFormat="1">
      <c r="B393" s="227"/>
      <c r="C393" s="228"/>
      <c r="D393" s="217" t="s">
        <v>127</v>
      </c>
      <c r="E393" s="229" t="s">
        <v>1</v>
      </c>
      <c r="F393" s="230" t="s">
        <v>705</v>
      </c>
      <c r="G393" s="228"/>
      <c r="H393" s="229" t="s">
        <v>1</v>
      </c>
      <c r="I393" s="231"/>
      <c r="J393" s="228"/>
      <c r="K393" s="228"/>
      <c r="L393" s="232"/>
      <c r="M393" s="233"/>
      <c r="N393" s="234"/>
      <c r="O393" s="234"/>
      <c r="P393" s="234"/>
      <c r="Q393" s="234"/>
      <c r="R393" s="234"/>
      <c r="S393" s="234"/>
      <c r="T393" s="235"/>
      <c r="AT393" s="236" t="s">
        <v>127</v>
      </c>
      <c r="AU393" s="236" t="s">
        <v>77</v>
      </c>
      <c r="AV393" s="12" t="s">
        <v>75</v>
      </c>
      <c r="AW393" s="12" t="s">
        <v>30</v>
      </c>
      <c r="AX393" s="12" t="s">
        <v>67</v>
      </c>
      <c r="AY393" s="236" t="s">
        <v>117</v>
      </c>
    </row>
    <row r="394" s="11" customFormat="1">
      <c r="B394" s="215"/>
      <c r="C394" s="216"/>
      <c r="D394" s="217" t="s">
        <v>127</v>
      </c>
      <c r="E394" s="218" t="s">
        <v>1</v>
      </c>
      <c r="F394" s="219" t="s">
        <v>706</v>
      </c>
      <c r="G394" s="216"/>
      <c r="H394" s="220">
        <v>0.125</v>
      </c>
      <c r="I394" s="221"/>
      <c r="J394" s="216"/>
      <c r="K394" s="216"/>
      <c r="L394" s="222"/>
      <c r="M394" s="223"/>
      <c r="N394" s="224"/>
      <c r="O394" s="224"/>
      <c r="P394" s="224"/>
      <c r="Q394" s="224"/>
      <c r="R394" s="224"/>
      <c r="S394" s="224"/>
      <c r="T394" s="225"/>
      <c r="AT394" s="226" t="s">
        <v>127</v>
      </c>
      <c r="AU394" s="226" t="s">
        <v>77</v>
      </c>
      <c r="AV394" s="11" t="s">
        <v>77</v>
      </c>
      <c r="AW394" s="11" t="s">
        <v>30</v>
      </c>
      <c r="AX394" s="11" t="s">
        <v>67</v>
      </c>
      <c r="AY394" s="226" t="s">
        <v>117</v>
      </c>
    </row>
    <row r="395" s="11" customFormat="1">
      <c r="B395" s="215"/>
      <c r="C395" s="216"/>
      <c r="D395" s="217" t="s">
        <v>127</v>
      </c>
      <c r="E395" s="218" t="s">
        <v>1</v>
      </c>
      <c r="F395" s="219" t="s">
        <v>707</v>
      </c>
      <c r="G395" s="216"/>
      <c r="H395" s="220">
        <v>0.71999999999999997</v>
      </c>
      <c r="I395" s="221"/>
      <c r="J395" s="216"/>
      <c r="K395" s="216"/>
      <c r="L395" s="222"/>
      <c r="M395" s="223"/>
      <c r="N395" s="224"/>
      <c r="O395" s="224"/>
      <c r="P395" s="224"/>
      <c r="Q395" s="224"/>
      <c r="R395" s="224"/>
      <c r="S395" s="224"/>
      <c r="T395" s="225"/>
      <c r="AT395" s="226" t="s">
        <v>127</v>
      </c>
      <c r="AU395" s="226" t="s">
        <v>77</v>
      </c>
      <c r="AV395" s="11" t="s">
        <v>77</v>
      </c>
      <c r="AW395" s="11" t="s">
        <v>30</v>
      </c>
      <c r="AX395" s="11" t="s">
        <v>67</v>
      </c>
      <c r="AY395" s="226" t="s">
        <v>117</v>
      </c>
    </row>
    <row r="396" s="13" customFormat="1">
      <c r="B396" s="241"/>
      <c r="C396" s="242"/>
      <c r="D396" s="217" t="s">
        <v>127</v>
      </c>
      <c r="E396" s="243" t="s">
        <v>1</v>
      </c>
      <c r="F396" s="244" t="s">
        <v>292</v>
      </c>
      <c r="G396" s="242"/>
      <c r="H396" s="245">
        <v>0.84499999999999997</v>
      </c>
      <c r="I396" s="246"/>
      <c r="J396" s="242"/>
      <c r="K396" s="242"/>
      <c r="L396" s="247"/>
      <c r="M396" s="248"/>
      <c r="N396" s="249"/>
      <c r="O396" s="249"/>
      <c r="P396" s="249"/>
      <c r="Q396" s="249"/>
      <c r="R396" s="249"/>
      <c r="S396" s="249"/>
      <c r="T396" s="250"/>
      <c r="AT396" s="251" t="s">
        <v>127</v>
      </c>
      <c r="AU396" s="251" t="s">
        <v>77</v>
      </c>
      <c r="AV396" s="13" t="s">
        <v>136</v>
      </c>
      <c r="AW396" s="13" t="s">
        <v>30</v>
      </c>
      <c r="AX396" s="13" t="s">
        <v>75</v>
      </c>
      <c r="AY396" s="251" t="s">
        <v>117</v>
      </c>
    </row>
    <row r="397" s="1" customFormat="1" ht="16.5" customHeight="1">
      <c r="B397" s="36"/>
      <c r="C397" s="252" t="s">
        <v>708</v>
      </c>
      <c r="D397" s="252" t="s">
        <v>337</v>
      </c>
      <c r="E397" s="253" t="s">
        <v>709</v>
      </c>
      <c r="F397" s="254" t="s">
        <v>710</v>
      </c>
      <c r="G397" s="255" t="s">
        <v>370</v>
      </c>
      <c r="H397" s="256">
        <v>0.84499999999999997</v>
      </c>
      <c r="I397" s="257"/>
      <c r="J397" s="258">
        <f>ROUND(I397*H397,2)</f>
        <v>0</v>
      </c>
      <c r="K397" s="254" t="s">
        <v>124</v>
      </c>
      <c r="L397" s="259"/>
      <c r="M397" s="260" t="s">
        <v>1</v>
      </c>
      <c r="N397" s="261" t="s">
        <v>38</v>
      </c>
      <c r="O397" s="77"/>
      <c r="P397" s="212">
        <f>O397*H397</f>
        <v>0</v>
      </c>
      <c r="Q397" s="212">
        <v>0.001</v>
      </c>
      <c r="R397" s="212">
        <f>Q397*H397</f>
        <v>0.00084499999999999994</v>
      </c>
      <c r="S397" s="212">
        <v>0</v>
      </c>
      <c r="T397" s="213">
        <f>S397*H397</f>
        <v>0</v>
      </c>
      <c r="AR397" s="15" t="s">
        <v>436</v>
      </c>
      <c r="AT397" s="15" t="s">
        <v>337</v>
      </c>
      <c r="AU397" s="15" t="s">
        <v>77</v>
      </c>
      <c r="AY397" s="15" t="s">
        <v>117</v>
      </c>
      <c r="BE397" s="214">
        <f>IF(N397="základní",J397,0)</f>
        <v>0</v>
      </c>
      <c r="BF397" s="214">
        <f>IF(N397="snížená",J397,0)</f>
        <v>0</v>
      </c>
      <c r="BG397" s="214">
        <f>IF(N397="zákl. přenesená",J397,0)</f>
        <v>0</v>
      </c>
      <c r="BH397" s="214">
        <f>IF(N397="sníž. přenesená",J397,0)</f>
        <v>0</v>
      </c>
      <c r="BI397" s="214">
        <f>IF(N397="nulová",J397,0)</f>
        <v>0</v>
      </c>
      <c r="BJ397" s="15" t="s">
        <v>75</v>
      </c>
      <c r="BK397" s="214">
        <f>ROUND(I397*H397,2)</f>
        <v>0</v>
      </c>
      <c r="BL397" s="15" t="s">
        <v>195</v>
      </c>
      <c r="BM397" s="15" t="s">
        <v>711</v>
      </c>
    </row>
    <row r="398" s="12" customFormat="1">
      <c r="B398" s="227"/>
      <c r="C398" s="228"/>
      <c r="D398" s="217" t="s">
        <v>127</v>
      </c>
      <c r="E398" s="229" t="s">
        <v>1</v>
      </c>
      <c r="F398" s="230" t="s">
        <v>705</v>
      </c>
      <c r="G398" s="228"/>
      <c r="H398" s="229" t="s">
        <v>1</v>
      </c>
      <c r="I398" s="231"/>
      <c r="J398" s="228"/>
      <c r="K398" s="228"/>
      <c r="L398" s="232"/>
      <c r="M398" s="233"/>
      <c r="N398" s="234"/>
      <c r="O398" s="234"/>
      <c r="P398" s="234"/>
      <c r="Q398" s="234"/>
      <c r="R398" s="234"/>
      <c r="S398" s="234"/>
      <c r="T398" s="235"/>
      <c r="AT398" s="236" t="s">
        <v>127</v>
      </c>
      <c r="AU398" s="236" t="s">
        <v>77</v>
      </c>
      <c r="AV398" s="12" t="s">
        <v>75</v>
      </c>
      <c r="AW398" s="12" t="s">
        <v>30</v>
      </c>
      <c r="AX398" s="12" t="s">
        <v>67</v>
      </c>
      <c r="AY398" s="236" t="s">
        <v>117</v>
      </c>
    </row>
    <row r="399" s="11" customFormat="1">
      <c r="B399" s="215"/>
      <c r="C399" s="216"/>
      <c r="D399" s="217" t="s">
        <v>127</v>
      </c>
      <c r="E399" s="218" t="s">
        <v>1</v>
      </c>
      <c r="F399" s="219" t="s">
        <v>712</v>
      </c>
      <c r="G399" s="216"/>
      <c r="H399" s="220">
        <v>0.125</v>
      </c>
      <c r="I399" s="221"/>
      <c r="J399" s="216"/>
      <c r="K399" s="216"/>
      <c r="L399" s="222"/>
      <c r="M399" s="223"/>
      <c r="N399" s="224"/>
      <c r="O399" s="224"/>
      <c r="P399" s="224"/>
      <c r="Q399" s="224"/>
      <c r="R399" s="224"/>
      <c r="S399" s="224"/>
      <c r="T399" s="225"/>
      <c r="AT399" s="226" t="s">
        <v>127</v>
      </c>
      <c r="AU399" s="226" t="s">
        <v>77</v>
      </c>
      <c r="AV399" s="11" t="s">
        <v>77</v>
      </c>
      <c r="AW399" s="11" t="s">
        <v>30</v>
      </c>
      <c r="AX399" s="11" t="s">
        <v>67</v>
      </c>
      <c r="AY399" s="226" t="s">
        <v>117</v>
      </c>
    </row>
    <row r="400" s="11" customFormat="1">
      <c r="B400" s="215"/>
      <c r="C400" s="216"/>
      <c r="D400" s="217" t="s">
        <v>127</v>
      </c>
      <c r="E400" s="218" t="s">
        <v>1</v>
      </c>
      <c r="F400" s="219" t="s">
        <v>713</v>
      </c>
      <c r="G400" s="216"/>
      <c r="H400" s="220">
        <v>0.71999999999999997</v>
      </c>
      <c r="I400" s="221"/>
      <c r="J400" s="216"/>
      <c r="K400" s="216"/>
      <c r="L400" s="222"/>
      <c r="M400" s="223"/>
      <c r="N400" s="224"/>
      <c r="O400" s="224"/>
      <c r="P400" s="224"/>
      <c r="Q400" s="224"/>
      <c r="R400" s="224"/>
      <c r="S400" s="224"/>
      <c r="T400" s="225"/>
      <c r="AT400" s="226" t="s">
        <v>127</v>
      </c>
      <c r="AU400" s="226" t="s">
        <v>77</v>
      </c>
      <c r="AV400" s="11" t="s">
        <v>77</v>
      </c>
      <c r="AW400" s="11" t="s">
        <v>30</v>
      </c>
      <c r="AX400" s="11" t="s">
        <v>67</v>
      </c>
      <c r="AY400" s="226" t="s">
        <v>117</v>
      </c>
    </row>
    <row r="401" s="13" customFormat="1">
      <c r="B401" s="241"/>
      <c r="C401" s="242"/>
      <c r="D401" s="217" t="s">
        <v>127</v>
      </c>
      <c r="E401" s="243" t="s">
        <v>1</v>
      </c>
      <c r="F401" s="244" t="s">
        <v>292</v>
      </c>
      <c r="G401" s="242"/>
      <c r="H401" s="245">
        <v>0.84499999999999997</v>
      </c>
      <c r="I401" s="246"/>
      <c r="J401" s="242"/>
      <c r="K401" s="242"/>
      <c r="L401" s="247"/>
      <c r="M401" s="264"/>
      <c r="N401" s="265"/>
      <c r="O401" s="265"/>
      <c r="P401" s="265"/>
      <c r="Q401" s="265"/>
      <c r="R401" s="265"/>
      <c r="S401" s="265"/>
      <c r="T401" s="266"/>
      <c r="AT401" s="251" t="s">
        <v>127</v>
      </c>
      <c r="AU401" s="251" t="s">
        <v>77</v>
      </c>
      <c r="AV401" s="13" t="s">
        <v>136</v>
      </c>
      <c r="AW401" s="13" t="s">
        <v>30</v>
      </c>
      <c r="AX401" s="13" t="s">
        <v>75</v>
      </c>
      <c r="AY401" s="251" t="s">
        <v>117</v>
      </c>
    </row>
    <row r="402" s="1" customFormat="1" ht="6.96" customHeight="1">
      <c r="B402" s="55"/>
      <c r="C402" s="56"/>
      <c r="D402" s="56"/>
      <c r="E402" s="56"/>
      <c r="F402" s="56"/>
      <c r="G402" s="56"/>
      <c r="H402" s="56"/>
      <c r="I402" s="153"/>
      <c r="J402" s="56"/>
      <c r="K402" s="56"/>
      <c r="L402" s="41"/>
    </row>
  </sheetData>
  <sheetProtection sheet="1" autoFilter="0" formatColumns="0" formatRows="0" objects="1" scenarios="1" spinCount="100000" saltValue="PFI5VJEt1cnGrSVbkQvr2zukzBlpgCiElRUtCZfmR+VxJmpDLPBs28ko6AZyV7QC+sKt/TFY/l1vyW73hy38Zg==" hashValue="RYXvcMTKirnt//mi0xrGRK9NSfv3LX4UjFb5aAoXtf2tdD75UQbk1etVHJfuRxV79yFTkLPRt+fARN1KUBxFNQ==" algorithmName="SHA-512" password="CC35"/>
  <autoFilter ref="C90:K401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83</v>
      </c>
      <c r="AZ2" s="240" t="s">
        <v>253</v>
      </c>
      <c r="BA2" s="240" t="s">
        <v>253</v>
      </c>
      <c r="BB2" s="240" t="s">
        <v>1</v>
      </c>
      <c r="BC2" s="240" t="s">
        <v>254</v>
      </c>
      <c r="BD2" s="240" t="s">
        <v>77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77</v>
      </c>
      <c r="AZ3" s="240" t="s">
        <v>255</v>
      </c>
      <c r="BA3" s="240" t="s">
        <v>255</v>
      </c>
      <c r="BB3" s="240" t="s">
        <v>1</v>
      </c>
      <c r="BC3" s="240" t="s">
        <v>8</v>
      </c>
      <c r="BD3" s="240" t="s">
        <v>77</v>
      </c>
    </row>
    <row r="4" ht="24.96" customHeight="1">
      <c r="B4" s="18"/>
      <c r="D4" s="126" t="s">
        <v>87</v>
      </c>
      <c r="L4" s="18"/>
      <c r="M4" s="22" t="s">
        <v>10</v>
      </c>
      <c r="AT4" s="15" t="s">
        <v>4</v>
      </c>
      <c r="AZ4" s="240" t="s">
        <v>256</v>
      </c>
      <c r="BA4" s="240" t="s">
        <v>256</v>
      </c>
      <c r="BB4" s="240" t="s">
        <v>1</v>
      </c>
      <c r="BC4" s="240" t="s">
        <v>132</v>
      </c>
      <c r="BD4" s="240" t="s">
        <v>77</v>
      </c>
    </row>
    <row r="5" ht="6.96" customHeight="1">
      <c r="B5" s="18"/>
      <c r="L5" s="18"/>
      <c r="AZ5" s="240" t="s">
        <v>258</v>
      </c>
      <c r="BA5" s="240" t="s">
        <v>258</v>
      </c>
      <c r="BB5" s="240" t="s">
        <v>1</v>
      </c>
      <c r="BC5" s="240" t="s">
        <v>75</v>
      </c>
      <c r="BD5" s="240" t="s">
        <v>77</v>
      </c>
    </row>
    <row r="6" ht="12" customHeight="1">
      <c r="B6" s="18"/>
      <c r="D6" s="127" t="s">
        <v>16</v>
      </c>
      <c r="L6" s="18"/>
      <c r="AZ6" s="240" t="s">
        <v>259</v>
      </c>
      <c r="BA6" s="240" t="s">
        <v>259</v>
      </c>
      <c r="BB6" s="240" t="s">
        <v>1</v>
      </c>
      <c r="BC6" s="240" t="s">
        <v>160</v>
      </c>
      <c r="BD6" s="240" t="s">
        <v>77</v>
      </c>
    </row>
    <row r="7" ht="16.5" customHeight="1">
      <c r="B7" s="18"/>
      <c r="E7" s="128" t="str">
        <f>'Rekapitulace stavby'!K6</f>
        <v>Únanovka, ř. km 4,680 - 5,223, Těšetice, úprava koryta</v>
      </c>
      <c r="F7" s="127"/>
      <c r="G7" s="127"/>
      <c r="H7" s="127"/>
      <c r="L7" s="18"/>
    </row>
    <row r="8" s="1" customFormat="1" ht="12" customHeight="1">
      <c r="B8" s="41"/>
      <c r="D8" s="127" t="s">
        <v>88</v>
      </c>
      <c r="I8" s="129"/>
      <c r="L8" s="41"/>
    </row>
    <row r="9" s="1" customFormat="1" ht="36.96" customHeight="1">
      <c r="B9" s="41"/>
      <c r="E9" s="130" t="s">
        <v>714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18</v>
      </c>
      <c r="F11" s="15" t="s">
        <v>1</v>
      </c>
      <c r="I11" s="131" t="s">
        <v>19</v>
      </c>
      <c r="J11" s="15" t="s">
        <v>1</v>
      </c>
      <c r="L11" s="41"/>
    </row>
    <row r="12" s="1" customFormat="1" ht="12" customHeight="1">
      <c r="B12" s="41"/>
      <c r="D12" s="127" t="s">
        <v>20</v>
      </c>
      <c r="F12" s="15" t="s">
        <v>21</v>
      </c>
      <c r="I12" s="131" t="s">
        <v>22</v>
      </c>
      <c r="J12" s="132" t="str">
        <f>'Rekapitulace stavby'!AN8</f>
        <v>15. 3. 2019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24</v>
      </c>
      <c r="I14" s="131" t="s">
        <v>25</v>
      </c>
      <c r="J14" s="15" t="str">
        <f>IF('Rekapitulace stavby'!AN10="","",'Rekapitulace stavby'!AN10)</f>
        <v/>
      </c>
      <c r="L14" s="41"/>
    </row>
    <row r="15" s="1" customFormat="1" ht="18" customHeight="1">
      <c r="B15" s="41"/>
      <c r="E15" s="15" t="str">
        <f>IF('Rekapitulace stavby'!E11="","",'Rekapitulace stavby'!E11)</f>
        <v xml:space="preserve"> </v>
      </c>
      <c r="I15" s="131" t="s">
        <v>26</v>
      </c>
      <c r="J15" s="15" t="str">
        <f>IF('Rekapitulace stavby'!AN11="","",'Rekapitulace stavby'!AN11)</f>
        <v/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27</v>
      </c>
      <c r="I17" s="131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26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29</v>
      </c>
      <c r="I20" s="131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31" t="s">
        <v>26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31</v>
      </c>
      <c r="I23" s="131" t="s">
        <v>25</v>
      </c>
      <c r="J23" s="15" t="str">
        <f>IF('Rekapitulace stavby'!AN19="","",'Rekapitulace stavby'!AN19)</f>
        <v/>
      </c>
      <c r="L23" s="41"/>
    </row>
    <row r="24" s="1" customFormat="1" ht="18" customHeight="1">
      <c r="B24" s="41"/>
      <c r="E24" s="15" t="str">
        <f>IF('Rekapitulace stavby'!E20="","",'Rekapitulace stavby'!E20)</f>
        <v xml:space="preserve"> </v>
      </c>
      <c r="I24" s="131" t="s">
        <v>26</v>
      </c>
      <c r="J24" s="15" t="str">
        <f>IF('Rekapitulace stavby'!AN20="","",'Rekapitulace stavby'!AN20)</f>
        <v/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32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33</v>
      </c>
      <c r="I30" s="129"/>
      <c r="J30" s="138">
        <f>ROUND(J82,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35</v>
      </c>
      <c r="I32" s="140" t="s">
        <v>34</v>
      </c>
      <c r="J32" s="139" t="s">
        <v>36</v>
      </c>
      <c r="L32" s="41"/>
    </row>
    <row r="33" s="1" customFormat="1" ht="14.4" customHeight="1">
      <c r="B33" s="41"/>
      <c r="D33" s="127" t="s">
        <v>37</v>
      </c>
      <c r="E33" s="127" t="s">
        <v>38</v>
      </c>
      <c r="F33" s="141">
        <f>ROUND((SUM(BE82:BE159)),  2)</f>
        <v>0</v>
      </c>
      <c r="I33" s="142">
        <v>0.20999999999999999</v>
      </c>
      <c r="J33" s="141">
        <f>ROUND(((SUM(BE82:BE159))*I33),  2)</f>
        <v>0</v>
      </c>
      <c r="L33" s="41"/>
    </row>
    <row r="34" s="1" customFormat="1" ht="14.4" customHeight="1">
      <c r="B34" s="41"/>
      <c r="E34" s="127" t="s">
        <v>39</v>
      </c>
      <c r="F34" s="141">
        <f>ROUND((SUM(BF82:BF159)),  2)</f>
        <v>0</v>
      </c>
      <c r="I34" s="142">
        <v>0.14999999999999999</v>
      </c>
      <c r="J34" s="141">
        <f>ROUND(((SUM(BF82:BF159))*I34),  2)</f>
        <v>0</v>
      </c>
      <c r="L34" s="41"/>
    </row>
    <row r="35" hidden="1" s="1" customFormat="1" ht="14.4" customHeight="1">
      <c r="B35" s="41"/>
      <c r="E35" s="127" t="s">
        <v>40</v>
      </c>
      <c r="F35" s="141">
        <f>ROUND((SUM(BG82:BG159)),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41</v>
      </c>
      <c r="F36" s="141">
        <f>ROUND((SUM(BH82:BH159)),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42</v>
      </c>
      <c r="F37" s="141">
        <f>ROUND((SUM(BI82:BI159)),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43</v>
      </c>
      <c r="E39" s="145"/>
      <c r="F39" s="145"/>
      <c r="G39" s="146" t="s">
        <v>44</v>
      </c>
      <c r="H39" s="147" t="s">
        <v>45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90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>Únanovka, ř. km 4,680 - 5,223, Těšetice, úprava koryta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88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SO-01a - Neinvestice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 xml:space="preserve"> </v>
      </c>
      <c r="G52" s="37"/>
      <c r="H52" s="37"/>
      <c r="I52" s="131" t="s">
        <v>22</v>
      </c>
      <c r="J52" s="65" t="str">
        <f>IF(J12="","",J12)</f>
        <v>15. 3. 2019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 xml:space="preserve"> </v>
      </c>
      <c r="G54" s="37"/>
      <c r="H54" s="37"/>
      <c r="I54" s="131" t="s">
        <v>29</v>
      </c>
      <c r="J54" s="34" t="str">
        <f>E21</f>
        <v xml:space="preserve"> </v>
      </c>
      <c r="K54" s="37"/>
      <c r="L54" s="41"/>
    </row>
    <row r="55" s="1" customFormat="1" ht="13.65" customHeight="1">
      <c r="B55" s="36"/>
      <c r="C55" s="30" t="s">
        <v>27</v>
      </c>
      <c r="D55" s="37"/>
      <c r="E55" s="37"/>
      <c r="F55" s="25" t="str">
        <f>IF(E18="","",E18)</f>
        <v>Vyplň údaj</v>
      </c>
      <c r="G55" s="37"/>
      <c r="H55" s="37"/>
      <c r="I55" s="131" t="s">
        <v>31</v>
      </c>
      <c r="J55" s="34" t="str">
        <f>E24</f>
        <v xml:space="preserve"> 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91</v>
      </c>
      <c r="D57" s="159"/>
      <c r="E57" s="159"/>
      <c r="F57" s="159"/>
      <c r="G57" s="159"/>
      <c r="H57" s="159"/>
      <c r="I57" s="160"/>
      <c r="J57" s="161" t="s">
        <v>92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93</v>
      </c>
      <c r="D59" s="37"/>
      <c r="E59" s="37"/>
      <c r="F59" s="37"/>
      <c r="G59" s="37"/>
      <c r="H59" s="37"/>
      <c r="I59" s="129"/>
      <c r="J59" s="96">
        <f>J82</f>
        <v>0</v>
      </c>
      <c r="K59" s="37"/>
      <c r="L59" s="41"/>
      <c r="AU59" s="15" t="s">
        <v>94</v>
      </c>
    </row>
    <row r="60" s="7" customFormat="1" ht="24.96" customHeight="1">
      <c r="B60" s="163"/>
      <c r="C60" s="164"/>
      <c r="D60" s="165" t="s">
        <v>266</v>
      </c>
      <c r="E60" s="166"/>
      <c r="F60" s="166"/>
      <c r="G60" s="166"/>
      <c r="H60" s="166"/>
      <c r="I60" s="167"/>
      <c r="J60" s="168">
        <f>J83</f>
        <v>0</v>
      </c>
      <c r="K60" s="164"/>
      <c r="L60" s="169"/>
    </row>
    <row r="61" s="8" customFormat="1" ht="19.92" customHeight="1">
      <c r="B61" s="170"/>
      <c r="C61" s="171"/>
      <c r="D61" s="172" t="s">
        <v>267</v>
      </c>
      <c r="E61" s="173"/>
      <c r="F61" s="173"/>
      <c r="G61" s="173"/>
      <c r="H61" s="173"/>
      <c r="I61" s="174"/>
      <c r="J61" s="175">
        <f>J84</f>
        <v>0</v>
      </c>
      <c r="K61" s="171"/>
      <c r="L61" s="176"/>
    </row>
    <row r="62" s="8" customFormat="1" ht="19.92" customHeight="1">
      <c r="B62" s="170"/>
      <c r="C62" s="171"/>
      <c r="D62" s="172" t="s">
        <v>273</v>
      </c>
      <c r="E62" s="173"/>
      <c r="F62" s="173"/>
      <c r="G62" s="173"/>
      <c r="H62" s="173"/>
      <c r="I62" s="174"/>
      <c r="J62" s="175">
        <f>J152</f>
        <v>0</v>
      </c>
      <c r="K62" s="171"/>
      <c r="L62" s="176"/>
    </row>
    <row r="63" s="1" customFormat="1" ht="21.84" customHeight="1">
      <c r="B63" s="36"/>
      <c r="C63" s="37"/>
      <c r="D63" s="37"/>
      <c r="E63" s="37"/>
      <c r="F63" s="37"/>
      <c r="G63" s="37"/>
      <c r="H63" s="37"/>
      <c r="I63" s="129"/>
      <c r="J63" s="37"/>
      <c r="K63" s="37"/>
      <c r="L63" s="41"/>
    </row>
    <row r="64" s="1" customFormat="1" ht="6.96" customHeight="1">
      <c r="B64" s="55"/>
      <c r="C64" s="56"/>
      <c r="D64" s="56"/>
      <c r="E64" s="56"/>
      <c r="F64" s="56"/>
      <c r="G64" s="56"/>
      <c r="H64" s="56"/>
      <c r="I64" s="153"/>
      <c r="J64" s="56"/>
      <c r="K64" s="56"/>
      <c r="L64" s="41"/>
    </row>
    <row r="68" s="1" customFormat="1" ht="6.96" customHeight="1">
      <c r="B68" s="57"/>
      <c r="C68" s="58"/>
      <c r="D68" s="58"/>
      <c r="E68" s="58"/>
      <c r="F68" s="58"/>
      <c r="G68" s="58"/>
      <c r="H68" s="58"/>
      <c r="I68" s="156"/>
      <c r="J68" s="58"/>
      <c r="K68" s="58"/>
      <c r="L68" s="41"/>
    </row>
    <row r="69" s="1" customFormat="1" ht="24.96" customHeight="1">
      <c r="B69" s="36"/>
      <c r="C69" s="21" t="s">
        <v>102</v>
      </c>
      <c r="D69" s="37"/>
      <c r="E69" s="37"/>
      <c r="F69" s="37"/>
      <c r="G69" s="37"/>
      <c r="H69" s="37"/>
      <c r="I69" s="129"/>
      <c r="J69" s="37"/>
      <c r="K69" s="37"/>
      <c r="L69" s="41"/>
    </row>
    <row r="70" s="1" customFormat="1" ht="6.96" customHeight="1">
      <c r="B70" s="36"/>
      <c r="C70" s="37"/>
      <c r="D70" s="37"/>
      <c r="E70" s="37"/>
      <c r="F70" s="37"/>
      <c r="G70" s="37"/>
      <c r="H70" s="37"/>
      <c r="I70" s="129"/>
      <c r="J70" s="37"/>
      <c r="K70" s="37"/>
      <c r="L70" s="41"/>
    </row>
    <row r="71" s="1" customFormat="1" ht="12" customHeight="1">
      <c r="B71" s="36"/>
      <c r="C71" s="30" t="s">
        <v>16</v>
      </c>
      <c r="D71" s="37"/>
      <c r="E71" s="37"/>
      <c r="F71" s="37"/>
      <c r="G71" s="37"/>
      <c r="H71" s="37"/>
      <c r="I71" s="129"/>
      <c r="J71" s="37"/>
      <c r="K71" s="37"/>
      <c r="L71" s="41"/>
    </row>
    <row r="72" s="1" customFormat="1" ht="16.5" customHeight="1">
      <c r="B72" s="36"/>
      <c r="C72" s="37"/>
      <c r="D72" s="37"/>
      <c r="E72" s="157" t="str">
        <f>E7</f>
        <v>Únanovka, ř. km 4,680 - 5,223, Těšetice, úprava koryta</v>
      </c>
      <c r="F72" s="30"/>
      <c r="G72" s="30"/>
      <c r="H72" s="30"/>
      <c r="I72" s="129"/>
      <c r="J72" s="37"/>
      <c r="K72" s="37"/>
      <c r="L72" s="41"/>
    </row>
    <row r="73" s="1" customFormat="1" ht="12" customHeight="1">
      <c r="B73" s="36"/>
      <c r="C73" s="30" t="s">
        <v>88</v>
      </c>
      <c r="D73" s="37"/>
      <c r="E73" s="37"/>
      <c r="F73" s="37"/>
      <c r="G73" s="37"/>
      <c r="H73" s="37"/>
      <c r="I73" s="129"/>
      <c r="J73" s="37"/>
      <c r="K73" s="37"/>
      <c r="L73" s="41"/>
    </row>
    <row r="74" s="1" customFormat="1" ht="16.5" customHeight="1">
      <c r="B74" s="36"/>
      <c r="C74" s="37"/>
      <c r="D74" s="37"/>
      <c r="E74" s="62" t="str">
        <f>E9</f>
        <v>SO-01a - Neinvestice</v>
      </c>
      <c r="F74" s="37"/>
      <c r="G74" s="37"/>
      <c r="H74" s="37"/>
      <c r="I74" s="129"/>
      <c r="J74" s="37"/>
      <c r="K74" s="37"/>
      <c r="L74" s="41"/>
    </row>
    <row r="75" s="1" customFormat="1" ht="6.96" customHeight="1">
      <c r="B75" s="36"/>
      <c r="C75" s="37"/>
      <c r="D75" s="37"/>
      <c r="E75" s="37"/>
      <c r="F75" s="37"/>
      <c r="G75" s="37"/>
      <c r="H75" s="37"/>
      <c r="I75" s="129"/>
      <c r="J75" s="37"/>
      <c r="K75" s="37"/>
      <c r="L75" s="41"/>
    </row>
    <row r="76" s="1" customFormat="1" ht="12" customHeight="1">
      <c r="B76" s="36"/>
      <c r="C76" s="30" t="s">
        <v>20</v>
      </c>
      <c r="D76" s="37"/>
      <c r="E76" s="37"/>
      <c r="F76" s="25" t="str">
        <f>F12</f>
        <v xml:space="preserve"> </v>
      </c>
      <c r="G76" s="37"/>
      <c r="H76" s="37"/>
      <c r="I76" s="131" t="s">
        <v>22</v>
      </c>
      <c r="J76" s="65" t="str">
        <f>IF(J12="","",J12)</f>
        <v>15. 3. 2019</v>
      </c>
      <c r="K76" s="37"/>
      <c r="L76" s="41"/>
    </row>
    <row r="77" s="1" customFormat="1" ht="6.96" customHeight="1">
      <c r="B77" s="36"/>
      <c r="C77" s="37"/>
      <c r="D77" s="37"/>
      <c r="E77" s="37"/>
      <c r="F77" s="37"/>
      <c r="G77" s="37"/>
      <c r="H77" s="37"/>
      <c r="I77" s="129"/>
      <c r="J77" s="37"/>
      <c r="K77" s="37"/>
      <c r="L77" s="41"/>
    </row>
    <row r="78" s="1" customFormat="1" ht="13.65" customHeight="1">
      <c r="B78" s="36"/>
      <c r="C78" s="30" t="s">
        <v>24</v>
      </c>
      <c r="D78" s="37"/>
      <c r="E78" s="37"/>
      <c r="F78" s="25" t="str">
        <f>E15</f>
        <v xml:space="preserve"> </v>
      </c>
      <c r="G78" s="37"/>
      <c r="H78" s="37"/>
      <c r="I78" s="131" t="s">
        <v>29</v>
      </c>
      <c r="J78" s="34" t="str">
        <f>E21</f>
        <v xml:space="preserve"> </v>
      </c>
      <c r="K78" s="37"/>
      <c r="L78" s="41"/>
    </row>
    <row r="79" s="1" customFormat="1" ht="13.65" customHeight="1">
      <c r="B79" s="36"/>
      <c r="C79" s="30" t="s">
        <v>27</v>
      </c>
      <c r="D79" s="37"/>
      <c r="E79" s="37"/>
      <c r="F79" s="25" t="str">
        <f>IF(E18="","",E18)</f>
        <v>Vyplň údaj</v>
      </c>
      <c r="G79" s="37"/>
      <c r="H79" s="37"/>
      <c r="I79" s="131" t="s">
        <v>31</v>
      </c>
      <c r="J79" s="34" t="str">
        <f>E24</f>
        <v xml:space="preserve"> </v>
      </c>
      <c r="K79" s="37"/>
      <c r="L79" s="41"/>
    </row>
    <row r="80" s="1" customFormat="1" ht="10.32" customHeight="1">
      <c r="B80" s="36"/>
      <c r="C80" s="37"/>
      <c r="D80" s="37"/>
      <c r="E80" s="37"/>
      <c r="F80" s="37"/>
      <c r="G80" s="37"/>
      <c r="H80" s="37"/>
      <c r="I80" s="129"/>
      <c r="J80" s="37"/>
      <c r="K80" s="37"/>
      <c r="L80" s="41"/>
    </row>
    <row r="81" s="9" customFormat="1" ht="29.28" customHeight="1">
      <c r="B81" s="177"/>
      <c r="C81" s="178" t="s">
        <v>103</v>
      </c>
      <c r="D81" s="179" t="s">
        <v>52</v>
      </c>
      <c r="E81" s="179" t="s">
        <v>48</v>
      </c>
      <c r="F81" s="179" t="s">
        <v>49</v>
      </c>
      <c r="G81" s="179" t="s">
        <v>104</v>
      </c>
      <c r="H81" s="179" t="s">
        <v>105</v>
      </c>
      <c r="I81" s="180" t="s">
        <v>106</v>
      </c>
      <c r="J81" s="179" t="s">
        <v>92</v>
      </c>
      <c r="K81" s="181" t="s">
        <v>107</v>
      </c>
      <c r="L81" s="182"/>
      <c r="M81" s="86" t="s">
        <v>1</v>
      </c>
      <c r="N81" s="87" t="s">
        <v>37</v>
      </c>
      <c r="O81" s="87" t="s">
        <v>108</v>
      </c>
      <c r="P81" s="87" t="s">
        <v>109</v>
      </c>
      <c r="Q81" s="87" t="s">
        <v>110</v>
      </c>
      <c r="R81" s="87" t="s">
        <v>111</v>
      </c>
      <c r="S81" s="87" t="s">
        <v>112</v>
      </c>
      <c r="T81" s="88" t="s">
        <v>113</v>
      </c>
    </row>
    <row r="82" s="1" customFormat="1" ht="22.8" customHeight="1">
      <c r="B82" s="36"/>
      <c r="C82" s="93" t="s">
        <v>114</v>
      </c>
      <c r="D82" s="37"/>
      <c r="E82" s="37"/>
      <c r="F82" s="37"/>
      <c r="G82" s="37"/>
      <c r="H82" s="37"/>
      <c r="I82" s="129"/>
      <c r="J82" s="183">
        <f>BK82</f>
        <v>0</v>
      </c>
      <c r="K82" s="37"/>
      <c r="L82" s="41"/>
      <c r="M82" s="89"/>
      <c r="N82" s="90"/>
      <c r="O82" s="90"/>
      <c r="P82" s="184">
        <f>P83</f>
        <v>0</v>
      </c>
      <c r="Q82" s="90"/>
      <c r="R82" s="184">
        <f>R83</f>
        <v>0.095730000000000023</v>
      </c>
      <c r="S82" s="90"/>
      <c r="T82" s="185">
        <f>T83</f>
        <v>0</v>
      </c>
      <c r="AT82" s="15" t="s">
        <v>66</v>
      </c>
      <c r="AU82" s="15" t="s">
        <v>94</v>
      </c>
      <c r="BK82" s="186">
        <f>BK83</f>
        <v>0</v>
      </c>
    </row>
    <row r="83" s="10" customFormat="1" ht="25.92" customHeight="1">
      <c r="B83" s="187"/>
      <c r="C83" s="188"/>
      <c r="D83" s="189" t="s">
        <v>66</v>
      </c>
      <c r="E83" s="190" t="s">
        <v>278</v>
      </c>
      <c r="F83" s="190" t="s">
        <v>279</v>
      </c>
      <c r="G83" s="188"/>
      <c r="H83" s="188"/>
      <c r="I83" s="191"/>
      <c r="J83" s="192">
        <f>BK83</f>
        <v>0</v>
      </c>
      <c r="K83" s="188"/>
      <c r="L83" s="193"/>
      <c r="M83" s="194"/>
      <c r="N83" s="195"/>
      <c r="O83" s="195"/>
      <c r="P83" s="196">
        <f>P84+P152</f>
        <v>0</v>
      </c>
      <c r="Q83" s="195"/>
      <c r="R83" s="196">
        <f>R84+R152</f>
        <v>0.095730000000000023</v>
      </c>
      <c r="S83" s="195"/>
      <c r="T83" s="197">
        <f>T84+T152</f>
        <v>0</v>
      </c>
      <c r="AR83" s="198" t="s">
        <v>75</v>
      </c>
      <c r="AT83" s="199" t="s">
        <v>66</v>
      </c>
      <c r="AU83" s="199" t="s">
        <v>67</v>
      </c>
      <c r="AY83" s="198" t="s">
        <v>117</v>
      </c>
      <c r="BK83" s="200">
        <f>BK84+BK152</f>
        <v>0</v>
      </c>
    </row>
    <row r="84" s="10" customFormat="1" ht="22.8" customHeight="1">
      <c r="B84" s="187"/>
      <c r="C84" s="188"/>
      <c r="D84" s="189" t="s">
        <v>66</v>
      </c>
      <c r="E84" s="201" t="s">
        <v>75</v>
      </c>
      <c r="F84" s="201" t="s">
        <v>280</v>
      </c>
      <c r="G84" s="188"/>
      <c r="H84" s="188"/>
      <c r="I84" s="191"/>
      <c r="J84" s="202">
        <f>BK84</f>
        <v>0</v>
      </c>
      <c r="K84" s="188"/>
      <c r="L84" s="193"/>
      <c r="M84" s="194"/>
      <c r="N84" s="195"/>
      <c r="O84" s="195"/>
      <c r="P84" s="196">
        <f>SUM(P85:P151)</f>
        <v>0</v>
      </c>
      <c r="Q84" s="195"/>
      <c r="R84" s="196">
        <f>SUM(R85:R151)</f>
        <v>0.095730000000000023</v>
      </c>
      <c r="S84" s="195"/>
      <c r="T84" s="197">
        <f>SUM(T85:T151)</f>
        <v>0</v>
      </c>
      <c r="AR84" s="198" t="s">
        <v>75</v>
      </c>
      <c r="AT84" s="199" t="s">
        <v>66</v>
      </c>
      <c r="AU84" s="199" t="s">
        <v>75</v>
      </c>
      <c r="AY84" s="198" t="s">
        <v>117</v>
      </c>
      <c r="BK84" s="200">
        <f>SUM(BK85:BK151)</f>
        <v>0</v>
      </c>
    </row>
    <row r="85" s="1" customFormat="1" ht="16.5" customHeight="1">
      <c r="B85" s="36"/>
      <c r="C85" s="203" t="s">
        <v>75</v>
      </c>
      <c r="D85" s="203" t="s">
        <v>120</v>
      </c>
      <c r="E85" s="204" t="s">
        <v>715</v>
      </c>
      <c r="F85" s="205" t="s">
        <v>716</v>
      </c>
      <c r="G85" s="206" t="s">
        <v>717</v>
      </c>
      <c r="H85" s="207">
        <v>0.14399999999999999</v>
      </c>
      <c r="I85" s="208"/>
      <c r="J85" s="209">
        <f>ROUND(I85*H85,2)</f>
        <v>0</v>
      </c>
      <c r="K85" s="205" t="s">
        <v>124</v>
      </c>
      <c r="L85" s="41"/>
      <c r="M85" s="210" t="s">
        <v>1</v>
      </c>
      <c r="N85" s="211" t="s">
        <v>38</v>
      </c>
      <c r="O85" s="77"/>
      <c r="P85" s="212">
        <f>O85*H85</f>
        <v>0</v>
      </c>
      <c r="Q85" s="212">
        <v>0</v>
      </c>
      <c r="R85" s="212">
        <f>Q85*H85</f>
        <v>0</v>
      </c>
      <c r="S85" s="212">
        <v>0</v>
      </c>
      <c r="T85" s="213">
        <f>S85*H85</f>
        <v>0</v>
      </c>
      <c r="AR85" s="15" t="s">
        <v>136</v>
      </c>
      <c r="AT85" s="15" t="s">
        <v>120</v>
      </c>
      <c r="AU85" s="15" t="s">
        <v>77</v>
      </c>
      <c r="AY85" s="15" t="s">
        <v>117</v>
      </c>
      <c r="BE85" s="214">
        <f>IF(N85="základní",J85,0)</f>
        <v>0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15" t="s">
        <v>75</v>
      </c>
      <c r="BK85" s="214">
        <f>ROUND(I85*H85,2)</f>
        <v>0</v>
      </c>
      <c r="BL85" s="15" t="s">
        <v>136</v>
      </c>
      <c r="BM85" s="15" t="s">
        <v>718</v>
      </c>
    </row>
    <row r="86" s="12" customFormat="1">
      <c r="B86" s="227"/>
      <c r="C86" s="228"/>
      <c r="D86" s="217" t="s">
        <v>127</v>
      </c>
      <c r="E86" s="229" t="s">
        <v>1</v>
      </c>
      <c r="F86" s="230" t="s">
        <v>285</v>
      </c>
      <c r="G86" s="228"/>
      <c r="H86" s="229" t="s">
        <v>1</v>
      </c>
      <c r="I86" s="231"/>
      <c r="J86" s="228"/>
      <c r="K86" s="228"/>
      <c r="L86" s="232"/>
      <c r="M86" s="233"/>
      <c r="N86" s="234"/>
      <c r="O86" s="234"/>
      <c r="P86" s="234"/>
      <c r="Q86" s="234"/>
      <c r="R86" s="234"/>
      <c r="S86" s="234"/>
      <c r="T86" s="235"/>
      <c r="AT86" s="236" t="s">
        <v>127</v>
      </c>
      <c r="AU86" s="236" t="s">
        <v>77</v>
      </c>
      <c r="AV86" s="12" t="s">
        <v>75</v>
      </c>
      <c r="AW86" s="12" t="s">
        <v>30</v>
      </c>
      <c r="AX86" s="12" t="s">
        <v>67</v>
      </c>
      <c r="AY86" s="236" t="s">
        <v>117</v>
      </c>
    </row>
    <row r="87" s="11" customFormat="1">
      <c r="B87" s="215"/>
      <c r="C87" s="216"/>
      <c r="D87" s="217" t="s">
        <v>127</v>
      </c>
      <c r="E87" s="218" t="s">
        <v>1</v>
      </c>
      <c r="F87" s="219" t="s">
        <v>719</v>
      </c>
      <c r="G87" s="216"/>
      <c r="H87" s="220">
        <v>0.14399999999999999</v>
      </c>
      <c r="I87" s="221"/>
      <c r="J87" s="216"/>
      <c r="K87" s="216"/>
      <c r="L87" s="222"/>
      <c r="M87" s="223"/>
      <c r="N87" s="224"/>
      <c r="O87" s="224"/>
      <c r="P87" s="224"/>
      <c r="Q87" s="224"/>
      <c r="R87" s="224"/>
      <c r="S87" s="224"/>
      <c r="T87" s="225"/>
      <c r="AT87" s="226" t="s">
        <v>127</v>
      </c>
      <c r="AU87" s="226" t="s">
        <v>77</v>
      </c>
      <c r="AV87" s="11" t="s">
        <v>77</v>
      </c>
      <c r="AW87" s="11" t="s">
        <v>30</v>
      </c>
      <c r="AX87" s="11" t="s">
        <v>75</v>
      </c>
      <c r="AY87" s="226" t="s">
        <v>117</v>
      </c>
    </row>
    <row r="88" s="1" customFormat="1" ht="22.5" customHeight="1">
      <c r="B88" s="36"/>
      <c r="C88" s="203" t="s">
        <v>77</v>
      </c>
      <c r="D88" s="203" t="s">
        <v>120</v>
      </c>
      <c r="E88" s="204" t="s">
        <v>720</v>
      </c>
      <c r="F88" s="205" t="s">
        <v>721</v>
      </c>
      <c r="G88" s="206" t="s">
        <v>366</v>
      </c>
      <c r="H88" s="207">
        <v>502</v>
      </c>
      <c r="I88" s="208"/>
      <c r="J88" s="209">
        <f>ROUND(I88*H88,2)</f>
        <v>0</v>
      </c>
      <c r="K88" s="205" t="s">
        <v>124</v>
      </c>
      <c r="L88" s="41"/>
      <c r="M88" s="210" t="s">
        <v>1</v>
      </c>
      <c r="N88" s="211" t="s">
        <v>38</v>
      </c>
      <c r="O88" s="77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AR88" s="15" t="s">
        <v>136</v>
      </c>
      <c r="AT88" s="15" t="s">
        <v>120</v>
      </c>
      <c r="AU88" s="15" t="s">
        <v>77</v>
      </c>
      <c r="AY88" s="15" t="s">
        <v>117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5" t="s">
        <v>75</v>
      </c>
      <c r="BK88" s="214">
        <f>ROUND(I88*H88,2)</f>
        <v>0</v>
      </c>
      <c r="BL88" s="15" t="s">
        <v>136</v>
      </c>
      <c r="BM88" s="15" t="s">
        <v>722</v>
      </c>
    </row>
    <row r="89" s="12" customFormat="1">
      <c r="B89" s="227"/>
      <c r="C89" s="228"/>
      <c r="D89" s="217" t="s">
        <v>127</v>
      </c>
      <c r="E89" s="229" t="s">
        <v>1</v>
      </c>
      <c r="F89" s="230" t="s">
        <v>285</v>
      </c>
      <c r="G89" s="228"/>
      <c r="H89" s="229" t="s">
        <v>1</v>
      </c>
      <c r="I89" s="231"/>
      <c r="J89" s="228"/>
      <c r="K89" s="228"/>
      <c r="L89" s="232"/>
      <c r="M89" s="233"/>
      <c r="N89" s="234"/>
      <c r="O89" s="234"/>
      <c r="P89" s="234"/>
      <c r="Q89" s="234"/>
      <c r="R89" s="234"/>
      <c r="S89" s="234"/>
      <c r="T89" s="235"/>
      <c r="AT89" s="236" t="s">
        <v>127</v>
      </c>
      <c r="AU89" s="236" t="s">
        <v>77</v>
      </c>
      <c r="AV89" s="12" t="s">
        <v>75</v>
      </c>
      <c r="AW89" s="12" t="s">
        <v>30</v>
      </c>
      <c r="AX89" s="12" t="s">
        <v>67</v>
      </c>
      <c r="AY89" s="236" t="s">
        <v>117</v>
      </c>
    </row>
    <row r="90" s="11" customFormat="1">
      <c r="B90" s="215"/>
      <c r="C90" s="216"/>
      <c r="D90" s="217" t="s">
        <v>127</v>
      </c>
      <c r="E90" s="218" t="s">
        <v>1</v>
      </c>
      <c r="F90" s="219" t="s">
        <v>723</v>
      </c>
      <c r="G90" s="216"/>
      <c r="H90" s="220">
        <v>502</v>
      </c>
      <c r="I90" s="221"/>
      <c r="J90" s="216"/>
      <c r="K90" s="216"/>
      <c r="L90" s="222"/>
      <c r="M90" s="223"/>
      <c r="N90" s="224"/>
      <c r="O90" s="224"/>
      <c r="P90" s="224"/>
      <c r="Q90" s="224"/>
      <c r="R90" s="224"/>
      <c r="S90" s="224"/>
      <c r="T90" s="225"/>
      <c r="AT90" s="226" t="s">
        <v>127</v>
      </c>
      <c r="AU90" s="226" t="s">
        <v>77</v>
      </c>
      <c r="AV90" s="11" t="s">
        <v>77</v>
      </c>
      <c r="AW90" s="11" t="s">
        <v>30</v>
      </c>
      <c r="AX90" s="11" t="s">
        <v>75</v>
      </c>
      <c r="AY90" s="226" t="s">
        <v>117</v>
      </c>
    </row>
    <row r="91" s="1" customFormat="1" ht="16.5" customHeight="1">
      <c r="B91" s="36"/>
      <c r="C91" s="203" t="s">
        <v>132</v>
      </c>
      <c r="D91" s="203" t="s">
        <v>120</v>
      </c>
      <c r="E91" s="204" t="s">
        <v>724</v>
      </c>
      <c r="F91" s="205" t="s">
        <v>725</v>
      </c>
      <c r="G91" s="206" t="s">
        <v>366</v>
      </c>
      <c r="H91" s="207">
        <v>502</v>
      </c>
      <c r="I91" s="208"/>
      <c r="J91" s="209">
        <f>ROUND(I91*H91,2)</f>
        <v>0</v>
      </c>
      <c r="K91" s="205" t="s">
        <v>124</v>
      </c>
      <c r="L91" s="41"/>
      <c r="M91" s="210" t="s">
        <v>1</v>
      </c>
      <c r="N91" s="211" t="s">
        <v>38</v>
      </c>
      <c r="O91" s="77"/>
      <c r="P91" s="212">
        <f>O91*H91</f>
        <v>0</v>
      </c>
      <c r="Q91" s="212">
        <v>0.00018000000000000001</v>
      </c>
      <c r="R91" s="212">
        <f>Q91*H91</f>
        <v>0.09036000000000001</v>
      </c>
      <c r="S91" s="212">
        <v>0</v>
      </c>
      <c r="T91" s="213">
        <f>S91*H91</f>
        <v>0</v>
      </c>
      <c r="AR91" s="15" t="s">
        <v>136</v>
      </c>
      <c r="AT91" s="15" t="s">
        <v>120</v>
      </c>
      <c r="AU91" s="15" t="s">
        <v>77</v>
      </c>
      <c r="AY91" s="15" t="s">
        <v>117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5" t="s">
        <v>75</v>
      </c>
      <c r="BK91" s="214">
        <f>ROUND(I91*H91,2)</f>
        <v>0</v>
      </c>
      <c r="BL91" s="15" t="s">
        <v>136</v>
      </c>
      <c r="BM91" s="15" t="s">
        <v>726</v>
      </c>
    </row>
    <row r="92" s="12" customFormat="1">
      <c r="B92" s="227"/>
      <c r="C92" s="228"/>
      <c r="D92" s="217" t="s">
        <v>127</v>
      </c>
      <c r="E92" s="229" t="s">
        <v>1</v>
      </c>
      <c r="F92" s="230" t="s">
        <v>285</v>
      </c>
      <c r="G92" s="228"/>
      <c r="H92" s="229" t="s">
        <v>1</v>
      </c>
      <c r="I92" s="231"/>
      <c r="J92" s="228"/>
      <c r="K92" s="228"/>
      <c r="L92" s="232"/>
      <c r="M92" s="233"/>
      <c r="N92" s="234"/>
      <c r="O92" s="234"/>
      <c r="P92" s="234"/>
      <c r="Q92" s="234"/>
      <c r="R92" s="234"/>
      <c r="S92" s="234"/>
      <c r="T92" s="235"/>
      <c r="AT92" s="236" t="s">
        <v>127</v>
      </c>
      <c r="AU92" s="236" t="s">
        <v>77</v>
      </c>
      <c r="AV92" s="12" t="s">
        <v>75</v>
      </c>
      <c r="AW92" s="12" t="s">
        <v>30</v>
      </c>
      <c r="AX92" s="12" t="s">
        <v>67</v>
      </c>
      <c r="AY92" s="236" t="s">
        <v>117</v>
      </c>
    </row>
    <row r="93" s="11" customFormat="1">
      <c r="B93" s="215"/>
      <c r="C93" s="216"/>
      <c r="D93" s="217" t="s">
        <v>127</v>
      </c>
      <c r="E93" s="218" t="s">
        <v>1</v>
      </c>
      <c r="F93" s="219" t="s">
        <v>723</v>
      </c>
      <c r="G93" s="216"/>
      <c r="H93" s="220">
        <v>502</v>
      </c>
      <c r="I93" s="221"/>
      <c r="J93" s="216"/>
      <c r="K93" s="216"/>
      <c r="L93" s="222"/>
      <c r="M93" s="223"/>
      <c r="N93" s="224"/>
      <c r="O93" s="224"/>
      <c r="P93" s="224"/>
      <c r="Q93" s="224"/>
      <c r="R93" s="224"/>
      <c r="S93" s="224"/>
      <c r="T93" s="225"/>
      <c r="AT93" s="226" t="s">
        <v>127</v>
      </c>
      <c r="AU93" s="226" t="s">
        <v>77</v>
      </c>
      <c r="AV93" s="11" t="s">
        <v>77</v>
      </c>
      <c r="AW93" s="11" t="s">
        <v>30</v>
      </c>
      <c r="AX93" s="11" t="s">
        <v>75</v>
      </c>
      <c r="AY93" s="226" t="s">
        <v>117</v>
      </c>
    </row>
    <row r="94" s="1" customFormat="1" ht="16.5" customHeight="1">
      <c r="B94" s="36"/>
      <c r="C94" s="203" t="s">
        <v>136</v>
      </c>
      <c r="D94" s="203" t="s">
        <v>120</v>
      </c>
      <c r="E94" s="204" t="s">
        <v>727</v>
      </c>
      <c r="F94" s="205" t="s">
        <v>728</v>
      </c>
      <c r="G94" s="206" t="s">
        <v>344</v>
      </c>
      <c r="H94" s="207">
        <v>85</v>
      </c>
      <c r="I94" s="208"/>
      <c r="J94" s="209">
        <f>ROUND(I94*H94,2)</f>
        <v>0</v>
      </c>
      <c r="K94" s="205" t="s">
        <v>124</v>
      </c>
      <c r="L94" s="41"/>
      <c r="M94" s="210" t="s">
        <v>1</v>
      </c>
      <c r="N94" s="211" t="s">
        <v>38</v>
      </c>
      <c r="O94" s="77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AR94" s="15" t="s">
        <v>136</v>
      </c>
      <c r="AT94" s="15" t="s">
        <v>120</v>
      </c>
      <c r="AU94" s="15" t="s">
        <v>77</v>
      </c>
      <c r="AY94" s="15" t="s">
        <v>117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5" t="s">
        <v>75</v>
      </c>
      <c r="BK94" s="214">
        <f>ROUND(I94*H94,2)</f>
        <v>0</v>
      </c>
      <c r="BL94" s="15" t="s">
        <v>136</v>
      </c>
      <c r="BM94" s="15" t="s">
        <v>729</v>
      </c>
    </row>
    <row r="95" s="12" customFormat="1">
      <c r="B95" s="227"/>
      <c r="C95" s="228"/>
      <c r="D95" s="217" t="s">
        <v>127</v>
      </c>
      <c r="E95" s="229" t="s">
        <v>1</v>
      </c>
      <c r="F95" s="230" t="s">
        <v>285</v>
      </c>
      <c r="G95" s="228"/>
      <c r="H95" s="229" t="s">
        <v>1</v>
      </c>
      <c r="I95" s="231"/>
      <c r="J95" s="228"/>
      <c r="K95" s="228"/>
      <c r="L95" s="232"/>
      <c r="M95" s="233"/>
      <c r="N95" s="234"/>
      <c r="O95" s="234"/>
      <c r="P95" s="234"/>
      <c r="Q95" s="234"/>
      <c r="R95" s="234"/>
      <c r="S95" s="234"/>
      <c r="T95" s="235"/>
      <c r="AT95" s="236" t="s">
        <v>127</v>
      </c>
      <c r="AU95" s="236" t="s">
        <v>77</v>
      </c>
      <c r="AV95" s="12" t="s">
        <v>75</v>
      </c>
      <c r="AW95" s="12" t="s">
        <v>30</v>
      </c>
      <c r="AX95" s="12" t="s">
        <v>67</v>
      </c>
      <c r="AY95" s="236" t="s">
        <v>117</v>
      </c>
    </row>
    <row r="96" s="11" customFormat="1">
      <c r="B96" s="215"/>
      <c r="C96" s="216"/>
      <c r="D96" s="217" t="s">
        <v>127</v>
      </c>
      <c r="E96" s="218" t="s">
        <v>1</v>
      </c>
      <c r="F96" s="219" t="s">
        <v>730</v>
      </c>
      <c r="G96" s="216"/>
      <c r="H96" s="220">
        <v>85</v>
      </c>
      <c r="I96" s="221"/>
      <c r="J96" s="216"/>
      <c r="K96" s="216"/>
      <c r="L96" s="222"/>
      <c r="M96" s="223"/>
      <c r="N96" s="224"/>
      <c r="O96" s="224"/>
      <c r="P96" s="224"/>
      <c r="Q96" s="224"/>
      <c r="R96" s="224"/>
      <c r="S96" s="224"/>
      <c r="T96" s="225"/>
      <c r="AT96" s="226" t="s">
        <v>127</v>
      </c>
      <c r="AU96" s="226" t="s">
        <v>77</v>
      </c>
      <c r="AV96" s="11" t="s">
        <v>77</v>
      </c>
      <c r="AW96" s="11" t="s">
        <v>30</v>
      </c>
      <c r="AX96" s="11" t="s">
        <v>75</v>
      </c>
      <c r="AY96" s="226" t="s">
        <v>117</v>
      </c>
    </row>
    <row r="97" s="1" customFormat="1" ht="16.5" customHeight="1">
      <c r="B97" s="36"/>
      <c r="C97" s="203" t="s">
        <v>116</v>
      </c>
      <c r="D97" s="203" t="s">
        <v>120</v>
      </c>
      <c r="E97" s="204" t="s">
        <v>731</v>
      </c>
      <c r="F97" s="205" t="s">
        <v>732</v>
      </c>
      <c r="G97" s="206" t="s">
        <v>344</v>
      </c>
      <c r="H97" s="207">
        <v>4</v>
      </c>
      <c r="I97" s="208"/>
      <c r="J97" s="209">
        <f>ROUND(I97*H97,2)</f>
        <v>0</v>
      </c>
      <c r="K97" s="205" t="s">
        <v>124</v>
      </c>
      <c r="L97" s="41"/>
      <c r="M97" s="210" t="s">
        <v>1</v>
      </c>
      <c r="N97" s="211" t="s">
        <v>38</v>
      </c>
      <c r="O97" s="77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AR97" s="15" t="s">
        <v>136</v>
      </c>
      <c r="AT97" s="15" t="s">
        <v>120</v>
      </c>
      <c r="AU97" s="15" t="s">
        <v>77</v>
      </c>
      <c r="AY97" s="15" t="s">
        <v>117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5" t="s">
        <v>75</v>
      </c>
      <c r="BK97" s="214">
        <f>ROUND(I97*H97,2)</f>
        <v>0</v>
      </c>
      <c r="BL97" s="15" t="s">
        <v>136</v>
      </c>
      <c r="BM97" s="15" t="s">
        <v>733</v>
      </c>
    </row>
    <row r="98" s="12" customFormat="1">
      <c r="B98" s="227"/>
      <c r="C98" s="228"/>
      <c r="D98" s="217" t="s">
        <v>127</v>
      </c>
      <c r="E98" s="229" t="s">
        <v>1</v>
      </c>
      <c r="F98" s="230" t="s">
        <v>285</v>
      </c>
      <c r="G98" s="228"/>
      <c r="H98" s="229" t="s">
        <v>1</v>
      </c>
      <c r="I98" s="231"/>
      <c r="J98" s="228"/>
      <c r="K98" s="228"/>
      <c r="L98" s="232"/>
      <c r="M98" s="233"/>
      <c r="N98" s="234"/>
      <c r="O98" s="234"/>
      <c r="P98" s="234"/>
      <c r="Q98" s="234"/>
      <c r="R98" s="234"/>
      <c r="S98" s="234"/>
      <c r="T98" s="235"/>
      <c r="AT98" s="236" t="s">
        <v>127</v>
      </c>
      <c r="AU98" s="236" t="s">
        <v>77</v>
      </c>
      <c r="AV98" s="12" t="s">
        <v>75</v>
      </c>
      <c r="AW98" s="12" t="s">
        <v>30</v>
      </c>
      <c r="AX98" s="12" t="s">
        <v>67</v>
      </c>
      <c r="AY98" s="236" t="s">
        <v>117</v>
      </c>
    </row>
    <row r="99" s="11" customFormat="1">
      <c r="B99" s="215"/>
      <c r="C99" s="216"/>
      <c r="D99" s="217" t="s">
        <v>127</v>
      </c>
      <c r="E99" s="218" t="s">
        <v>1</v>
      </c>
      <c r="F99" s="219" t="s">
        <v>136</v>
      </c>
      <c r="G99" s="216"/>
      <c r="H99" s="220">
        <v>4</v>
      </c>
      <c r="I99" s="221"/>
      <c r="J99" s="216"/>
      <c r="K99" s="216"/>
      <c r="L99" s="222"/>
      <c r="M99" s="223"/>
      <c r="N99" s="224"/>
      <c r="O99" s="224"/>
      <c r="P99" s="224"/>
      <c r="Q99" s="224"/>
      <c r="R99" s="224"/>
      <c r="S99" s="224"/>
      <c r="T99" s="225"/>
      <c r="AT99" s="226" t="s">
        <v>127</v>
      </c>
      <c r="AU99" s="226" t="s">
        <v>77</v>
      </c>
      <c r="AV99" s="11" t="s">
        <v>77</v>
      </c>
      <c r="AW99" s="11" t="s">
        <v>30</v>
      </c>
      <c r="AX99" s="11" t="s">
        <v>75</v>
      </c>
      <c r="AY99" s="226" t="s">
        <v>117</v>
      </c>
    </row>
    <row r="100" s="1" customFormat="1" ht="16.5" customHeight="1">
      <c r="B100" s="36"/>
      <c r="C100" s="203" t="s">
        <v>144</v>
      </c>
      <c r="D100" s="203" t="s">
        <v>120</v>
      </c>
      <c r="E100" s="204" t="s">
        <v>734</v>
      </c>
      <c r="F100" s="205" t="s">
        <v>735</v>
      </c>
      <c r="G100" s="206" t="s">
        <v>344</v>
      </c>
      <c r="H100" s="207">
        <v>3</v>
      </c>
      <c r="I100" s="208"/>
      <c r="J100" s="209">
        <f>ROUND(I100*H100,2)</f>
        <v>0</v>
      </c>
      <c r="K100" s="205" t="s">
        <v>124</v>
      </c>
      <c r="L100" s="41"/>
      <c r="M100" s="210" t="s">
        <v>1</v>
      </c>
      <c r="N100" s="211" t="s">
        <v>38</v>
      </c>
      <c r="O100" s="77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AR100" s="15" t="s">
        <v>136</v>
      </c>
      <c r="AT100" s="15" t="s">
        <v>120</v>
      </c>
      <c r="AU100" s="15" t="s">
        <v>77</v>
      </c>
      <c r="AY100" s="15" t="s">
        <v>117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5" t="s">
        <v>75</v>
      </c>
      <c r="BK100" s="214">
        <f>ROUND(I100*H100,2)</f>
        <v>0</v>
      </c>
      <c r="BL100" s="15" t="s">
        <v>136</v>
      </c>
      <c r="BM100" s="15" t="s">
        <v>736</v>
      </c>
    </row>
    <row r="101" s="12" customFormat="1">
      <c r="B101" s="227"/>
      <c r="C101" s="228"/>
      <c r="D101" s="217" t="s">
        <v>127</v>
      </c>
      <c r="E101" s="229" t="s">
        <v>1</v>
      </c>
      <c r="F101" s="230" t="s">
        <v>285</v>
      </c>
      <c r="G101" s="228"/>
      <c r="H101" s="229" t="s">
        <v>1</v>
      </c>
      <c r="I101" s="231"/>
      <c r="J101" s="228"/>
      <c r="K101" s="228"/>
      <c r="L101" s="232"/>
      <c r="M101" s="233"/>
      <c r="N101" s="234"/>
      <c r="O101" s="234"/>
      <c r="P101" s="234"/>
      <c r="Q101" s="234"/>
      <c r="R101" s="234"/>
      <c r="S101" s="234"/>
      <c r="T101" s="235"/>
      <c r="AT101" s="236" t="s">
        <v>127</v>
      </c>
      <c r="AU101" s="236" t="s">
        <v>77</v>
      </c>
      <c r="AV101" s="12" t="s">
        <v>75</v>
      </c>
      <c r="AW101" s="12" t="s">
        <v>30</v>
      </c>
      <c r="AX101" s="12" t="s">
        <v>67</v>
      </c>
      <c r="AY101" s="236" t="s">
        <v>117</v>
      </c>
    </row>
    <row r="102" s="11" customFormat="1">
      <c r="B102" s="215"/>
      <c r="C102" s="216"/>
      <c r="D102" s="217" t="s">
        <v>127</v>
      </c>
      <c r="E102" s="218" t="s">
        <v>1</v>
      </c>
      <c r="F102" s="219" t="s">
        <v>132</v>
      </c>
      <c r="G102" s="216"/>
      <c r="H102" s="220">
        <v>3</v>
      </c>
      <c r="I102" s="221"/>
      <c r="J102" s="216"/>
      <c r="K102" s="216"/>
      <c r="L102" s="222"/>
      <c r="M102" s="223"/>
      <c r="N102" s="224"/>
      <c r="O102" s="224"/>
      <c r="P102" s="224"/>
      <c r="Q102" s="224"/>
      <c r="R102" s="224"/>
      <c r="S102" s="224"/>
      <c r="T102" s="225"/>
      <c r="AT102" s="226" t="s">
        <v>127</v>
      </c>
      <c r="AU102" s="226" t="s">
        <v>77</v>
      </c>
      <c r="AV102" s="11" t="s">
        <v>77</v>
      </c>
      <c r="AW102" s="11" t="s">
        <v>30</v>
      </c>
      <c r="AX102" s="11" t="s">
        <v>75</v>
      </c>
      <c r="AY102" s="226" t="s">
        <v>117</v>
      </c>
    </row>
    <row r="103" s="1" customFormat="1" ht="16.5" customHeight="1">
      <c r="B103" s="36"/>
      <c r="C103" s="203" t="s">
        <v>150</v>
      </c>
      <c r="D103" s="203" t="s">
        <v>120</v>
      </c>
      <c r="E103" s="204" t="s">
        <v>737</v>
      </c>
      <c r="F103" s="205" t="s">
        <v>738</v>
      </c>
      <c r="G103" s="206" t="s">
        <v>344</v>
      </c>
      <c r="H103" s="207">
        <v>69</v>
      </c>
      <c r="I103" s="208"/>
      <c r="J103" s="209">
        <f>ROUND(I103*H103,2)</f>
        <v>0</v>
      </c>
      <c r="K103" s="205" t="s">
        <v>124</v>
      </c>
      <c r="L103" s="41"/>
      <c r="M103" s="210" t="s">
        <v>1</v>
      </c>
      <c r="N103" s="211" t="s">
        <v>38</v>
      </c>
      <c r="O103" s="77"/>
      <c r="P103" s="212">
        <f>O103*H103</f>
        <v>0</v>
      </c>
      <c r="Q103" s="212">
        <v>5.0000000000000002E-05</v>
      </c>
      <c r="R103" s="212">
        <f>Q103*H103</f>
        <v>0.0034500000000000004</v>
      </c>
      <c r="S103" s="212">
        <v>0</v>
      </c>
      <c r="T103" s="213">
        <f>S103*H103</f>
        <v>0</v>
      </c>
      <c r="AR103" s="15" t="s">
        <v>136</v>
      </c>
      <c r="AT103" s="15" t="s">
        <v>120</v>
      </c>
      <c r="AU103" s="15" t="s">
        <v>77</v>
      </c>
      <c r="AY103" s="15" t="s">
        <v>117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5" t="s">
        <v>75</v>
      </c>
      <c r="BK103" s="214">
        <f>ROUND(I103*H103,2)</f>
        <v>0</v>
      </c>
      <c r="BL103" s="15" t="s">
        <v>136</v>
      </c>
      <c r="BM103" s="15" t="s">
        <v>739</v>
      </c>
    </row>
    <row r="104" s="12" customFormat="1">
      <c r="B104" s="227"/>
      <c r="C104" s="228"/>
      <c r="D104" s="217" t="s">
        <v>127</v>
      </c>
      <c r="E104" s="229" t="s">
        <v>1</v>
      </c>
      <c r="F104" s="230" t="s">
        <v>285</v>
      </c>
      <c r="G104" s="228"/>
      <c r="H104" s="229" t="s">
        <v>1</v>
      </c>
      <c r="I104" s="231"/>
      <c r="J104" s="228"/>
      <c r="K104" s="228"/>
      <c r="L104" s="232"/>
      <c r="M104" s="233"/>
      <c r="N104" s="234"/>
      <c r="O104" s="234"/>
      <c r="P104" s="234"/>
      <c r="Q104" s="234"/>
      <c r="R104" s="234"/>
      <c r="S104" s="234"/>
      <c r="T104" s="235"/>
      <c r="AT104" s="236" t="s">
        <v>127</v>
      </c>
      <c r="AU104" s="236" t="s">
        <v>77</v>
      </c>
      <c r="AV104" s="12" t="s">
        <v>75</v>
      </c>
      <c r="AW104" s="12" t="s">
        <v>30</v>
      </c>
      <c r="AX104" s="12" t="s">
        <v>67</v>
      </c>
      <c r="AY104" s="236" t="s">
        <v>117</v>
      </c>
    </row>
    <row r="105" s="11" customFormat="1">
      <c r="B105" s="215"/>
      <c r="C105" s="216"/>
      <c r="D105" s="217" t="s">
        <v>127</v>
      </c>
      <c r="E105" s="218" t="s">
        <v>253</v>
      </c>
      <c r="F105" s="219" t="s">
        <v>254</v>
      </c>
      <c r="G105" s="216"/>
      <c r="H105" s="220">
        <v>69</v>
      </c>
      <c r="I105" s="221"/>
      <c r="J105" s="216"/>
      <c r="K105" s="216"/>
      <c r="L105" s="222"/>
      <c r="M105" s="223"/>
      <c r="N105" s="224"/>
      <c r="O105" s="224"/>
      <c r="P105" s="224"/>
      <c r="Q105" s="224"/>
      <c r="R105" s="224"/>
      <c r="S105" s="224"/>
      <c r="T105" s="225"/>
      <c r="AT105" s="226" t="s">
        <v>127</v>
      </c>
      <c r="AU105" s="226" t="s">
        <v>77</v>
      </c>
      <c r="AV105" s="11" t="s">
        <v>77</v>
      </c>
      <c r="AW105" s="11" t="s">
        <v>30</v>
      </c>
      <c r="AX105" s="11" t="s">
        <v>75</v>
      </c>
      <c r="AY105" s="226" t="s">
        <v>117</v>
      </c>
    </row>
    <row r="106" s="1" customFormat="1" ht="16.5" customHeight="1">
      <c r="B106" s="36"/>
      <c r="C106" s="203" t="s">
        <v>156</v>
      </c>
      <c r="D106" s="203" t="s">
        <v>120</v>
      </c>
      <c r="E106" s="204" t="s">
        <v>740</v>
      </c>
      <c r="F106" s="205" t="s">
        <v>741</v>
      </c>
      <c r="G106" s="206" t="s">
        <v>344</v>
      </c>
      <c r="H106" s="207">
        <v>15</v>
      </c>
      <c r="I106" s="208"/>
      <c r="J106" s="209">
        <f>ROUND(I106*H106,2)</f>
        <v>0</v>
      </c>
      <c r="K106" s="205" t="s">
        <v>124</v>
      </c>
      <c r="L106" s="41"/>
      <c r="M106" s="210" t="s">
        <v>1</v>
      </c>
      <c r="N106" s="211" t="s">
        <v>38</v>
      </c>
      <c r="O106" s="77"/>
      <c r="P106" s="212">
        <f>O106*H106</f>
        <v>0</v>
      </c>
      <c r="Q106" s="212">
        <v>5.0000000000000002E-05</v>
      </c>
      <c r="R106" s="212">
        <f>Q106*H106</f>
        <v>0.00075000000000000002</v>
      </c>
      <c r="S106" s="212">
        <v>0</v>
      </c>
      <c r="T106" s="213">
        <f>S106*H106</f>
        <v>0</v>
      </c>
      <c r="AR106" s="15" t="s">
        <v>136</v>
      </c>
      <c r="AT106" s="15" t="s">
        <v>120</v>
      </c>
      <c r="AU106" s="15" t="s">
        <v>77</v>
      </c>
      <c r="AY106" s="15" t="s">
        <v>117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5" t="s">
        <v>75</v>
      </c>
      <c r="BK106" s="214">
        <f>ROUND(I106*H106,2)</f>
        <v>0</v>
      </c>
      <c r="BL106" s="15" t="s">
        <v>136</v>
      </c>
      <c r="BM106" s="15" t="s">
        <v>742</v>
      </c>
    </row>
    <row r="107" s="12" customFormat="1">
      <c r="B107" s="227"/>
      <c r="C107" s="228"/>
      <c r="D107" s="217" t="s">
        <v>127</v>
      </c>
      <c r="E107" s="229" t="s">
        <v>1</v>
      </c>
      <c r="F107" s="230" t="s">
        <v>285</v>
      </c>
      <c r="G107" s="228"/>
      <c r="H107" s="229" t="s">
        <v>1</v>
      </c>
      <c r="I107" s="231"/>
      <c r="J107" s="228"/>
      <c r="K107" s="228"/>
      <c r="L107" s="232"/>
      <c r="M107" s="233"/>
      <c r="N107" s="234"/>
      <c r="O107" s="234"/>
      <c r="P107" s="234"/>
      <c r="Q107" s="234"/>
      <c r="R107" s="234"/>
      <c r="S107" s="234"/>
      <c r="T107" s="235"/>
      <c r="AT107" s="236" t="s">
        <v>127</v>
      </c>
      <c r="AU107" s="236" t="s">
        <v>77</v>
      </c>
      <c r="AV107" s="12" t="s">
        <v>75</v>
      </c>
      <c r="AW107" s="12" t="s">
        <v>30</v>
      </c>
      <c r="AX107" s="12" t="s">
        <v>67</v>
      </c>
      <c r="AY107" s="236" t="s">
        <v>117</v>
      </c>
    </row>
    <row r="108" s="11" customFormat="1">
      <c r="B108" s="215"/>
      <c r="C108" s="216"/>
      <c r="D108" s="217" t="s">
        <v>127</v>
      </c>
      <c r="E108" s="218" t="s">
        <v>255</v>
      </c>
      <c r="F108" s="219" t="s">
        <v>8</v>
      </c>
      <c r="G108" s="216"/>
      <c r="H108" s="220">
        <v>15</v>
      </c>
      <c r="I108" s="221"/>
      <c r="J108" s="216"/>
      <c r="K108" s="216"/>
      <c r="L108" s="222"/>
      <c r="M108" s="223"/>
      <c r="N108" s="224"/>
      <c r="O108" s="224"/>
      <c r="P108" s="224"/>
      <c r="Q108" s="224"/>
      <c r="R108" s="224"/>
      <c r="S108" s="224"/>
      <c r="T108" s="225"/>
      <c r="AT108" s="226" t="s">
        <v>127</v>
      </c>
      <c r="AU108" s="226" t="s">
        <v>77</v>
      </c>
      <c r="AV108" s="11" t="s">
        <v>77</v>
      </c>
      <c r="AW108" s="11" t="s">
        <v>30</v>
      </c>
      <c r="AX108" s="11" t="s">
        <v>75</v>
      </c>
      <c r="AY108" s="226" t="s">
        <v>117</v>
      </c>
    </row>
    <row r="109" s="1" customFormat="1" ht="16.5" customHeight="1">
      <c r="B109" s="36"/>
      <c r="C109" s="203" t="s">
        <v>160</v>
      </c>
      <c r="D109" s="203" t="s">
        <v>120</v>
      </c>
      <c r="E109" s="204" t="s">
        <v>743</v>
      </c>
      <c r="F109" s="205" t="s">
        <v>744</v>
      </c>
      <c r="G109" s="206" t="s">
        <v>344</v>
      </c>
      <c r="H109" s="207">
        <v>3</v>
      </c>
      <c r="I109" s="208"/>
      <c r="J109" s="209">
        <f>ROUND(I109*H109,2)</f>
        <v>0</v>
      </c>
      <c r="K109" s="205" t="s">
        <v>124</v>
      </c>
      <c r="L109" s="41"/>
      <c r="M109" s="210" t="s">
        <v>1</v>
      </c>
      <c r="N109" s="211" t="s">
        <v>38</v>
      </c>
      <c r="O109" s="77"/>
      <c r="P109" s="212">
        <f>O109*H109</f>
        <v>0</v>
      </c>
      <c r="Q109" s="212">
        <v>9.0000000000000006E-05</v>
      </c>
      <c r="R109" s="212">
        <f>Q109*H109</f>
        <v>0.00027</v>
      </c>
      <c r="S109" s="212">
        <v>0</v>
      </c>
      <c r="T109" s="213">
        <f>S109*H109</f>
        <v>0</v>
      </c>
      <c r="AR109" s="15" t="s">
        <v>136</v>
      </c>
      <c r="AT109" s="15" t="s">
        <v>120</v>
      </c>
      <c r="AU109" s="15" t="s">
        <v>77</v>
      </c>
      <c r="AY109" s="15" t="s">
        <v>117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5" t="s">
        <v>75</v>
      </c>
      <c r="BK109" s="214">
        <f>ROUND(I109*H109,2)</f>
        <v>0</v>
      </c>
      <c r="BL109" s="15" t="s">
        <v>136</v>
      </c>
      <c r="BM109" s="15" t="s">
        <v>745</v>
      </c>
    </row>
    <row r="110" s="12" customFormat="1">
      <c r="B110" s="227"/>
      <c r="C110" s="228"/>
      <c r="D110" s="217" t="s">
        <v>127</v>
      </c>
      <c r="E110" s="229" t="s">
        <v>1</v>
      </c>
      <c r="F110" s="230" t="s">
        <v>285</v>
      </c>
      <c r="G110" s="228"/>
      <c r="H110" s="229" t="s">
        <v>1</v>
      </c>
      <c r="I110" s="231"/>
      <c r="J110" s="228"/>
      <c r="K110" s="228"/>
      <c r="L110" s="232"/>
      <c r="M110" s="233"/>
      <c r="N110" s="234"/>
      <c r="O110" s="234"/>
      <c r="P110" s="234"/>
      <c r="Q110" s="234"/>
      <c r="R110" s="234"/>
      <c r="S110" s="234"/>
      <c r="T110" s="235"/>
      <c r="AT110" s="236" t="s">
        <v>127</v>
      </c>
      <c r="AU110" s="236" t="s">
        <v>77</v>
      </c>
      <c r="AV110" s="12" t="s">
        <v>75</v>
      </c>
      <c r="AW110" s="12" t="s">
        <v>30</v>
      </c>
      <c r="AX110" s="12" t="s">
        <v>67</v>
      </c>
      <c r="AY110" s="236" t="s">
        <v>117</v>
      </c>
    </row>
    <row r="111" s="11" customFormat="1">
      <c r="B111" s="215"/>
      <c r="C111" s="216"/>
      <c r="D111" s="217" t="s">
        <v>127</v>
      </c>
      <c r="E111" s="218" t="s">
        <v>256</v>
      </c>
      <c r="F111" s="219" t="s">
        <v>132</v>
      </c>
      <c r="G111" s="216"/>
      <c r="H111" s="220">
        <v>3</v>
      </c>
      <c r="I111" s="221"/>
      <c r="J111" s="216"/>
      <c r="K111" s="216"/>
      <c r="L111" s="222"/>
      <c r="M111" s="223"/>
      <c r="N111" s="224"/>
      <c r="O111" s="224"/>
      <c r="P111" s="224"/>
      <c r="Q111" s="224"/>
      <c r="R111" s="224"/>
      <c r="S111" s="224"/>
      <c r="T111" s="225"/>
      <c r="AT111" s="226" t="s">
        <v>127</v>
      </c>
      <c r="AU111" s="226" t="s">
        <v>77</v>
      </c>
      <c r="AV111" s="11" t="s">
        <v>77</v>
      </c>
      <c r="AW111" s="11" t="s">
        <v>30</v>
      </c>
      <c r="AX111" s="11" t="s">
        <v>75</v>
      </c>
      <c r="AY111" s="226" t="s">
        <v>117</v>
      </c>
    </row>
    <row r="112" s="1" customFormat="1" ht="16.5" customHeight="1">
      <c r="B112" s="36"/>
      <c r="C112" s="203" t="s">
        <v>165</v>
      </c>
      <c r="D112" s="203" t="s">
        <v>120</v>
      </c>
      <c r="E112" s="204" t="s">
        <v>746</v>
      </c>
      <c r="F112" s="205" t="s">
        <v>747</v>
      </c>
      <c r="G112" s="206" t="s">
        <v>344</v>
      </c>
      <c r="H112" s="207">
        <v>1</v>
      </c>
      <c r="I112" s="208"/>
      <c r="J112" s="209">
        <f>ROUND(I112*H112,2)</f>
        <v>0</v>
      </c>
      <c r="K112" s="205" t="s">
        <v>124</v>
      </c>
      <c r="L112" s="41"/>
      <c r="M112" s="210" t="s">
        <v>1</v>
      </c>
      <c r="N112" s="211" t="s">
        <v>38</v>
      </c>
      <c r="O112" s="77"/>
      <c r="P112" s="212">
        <f>O112*H112</f>
        <v>0</v>
      </c>
      <c r="Q112" s="212">
        <v>9.0000000000000006E-05</v>
      </c>
      <c r="R112" s="212">
        <f>Q112*H112</f>
        <v>9.0000000000000006E-05</v>
      </c>
      <c r="S112" s="212">
        <v>0</v>
      </c>
      <c r="T112" s="213">
        <f>S112*H112</f>
        <v>0</v>
      </c>
      <c r="AR112" s="15" t="s">
        <v>136</v>
      </c>
      <c r="AT112" s="15" t="s">
        <v>120</v>
      </c>
      <c r="AU112" s="15" t="s">
        <v>77</v>
      </c>
      <c r="AY112" s="15" t="s">
        <v>117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5" t="s">
        <v>75</v>
      </c>
      <c r="BK112" s="214">
        <f>ROUND(I112*H112,2)</f>
        <v>0</v>
      </c>
      <c r="BL112" s="15" t="s">
        <v>136</v>
      </c>
      <c r="BM112" s="15" t="s">
        <v>748</v>
      </c>
    </row>
    <row r="113" s="12" customFormat="1">
      <c r="B113" s="227"/>
      <c r="C113" s="228"/>
      <c r="D113" s="217" t="s">
        <v>127</v>
      </c>
      <c r="E113" s="229" t="s">
        <v>1</v>
      </c>
      <c r="F113" s="230" t="s">
        <v>285</v>
      </c>
      <c r="G113" s="228"/>
      <c r="H113" s="229" t="s">
        <v>1</v>
      </c>
      <c r="I113" s="231"/>
      <c r="J113" s="228"/>
      <c r="K113" s="228"/>
      <c r="L113" s="232"/>
      <c r="M113" s="233"/>
      <c r="N113" s="234"/>
      <c r="O113" s="234"/>
      <c r="P113" s="234"/>
      <c r="Q113" s="234"/>
      <c r="R113" s="234"/>
      <c r="S113" s="234"/>
      <c r="T113" s="235"/>
      <c r="AT113" s="236" t="s">
        <v>127</v>
      </c>
      <c r="AU113" s="236" t="s">
        <v>77</v>
      </c>
      <c r="AV113" s="12" t="s">
        <v>75</v>
      </c>
      <c r="AW113" s="12" t="s">
        <v>30</v>
      </c>
      <c r="AX113" s="12" t="s">
        <v>67</v>
      </c>
      <c r="AY113" s="236" t="s">
        <v>117</v>
      </c>
    </row>
    <row r="114" s="11" customFormat="1">
      <c r="B114" s="215"/>
      <c r="C114" s="216"/>
      <c r="D114" s="217" t="s">
        <v>127</v>
      </c>
      <c r="E114" s="218" t="s">
        <v>258</v>
      </c>
      <c r="F114" s="219" t="s">
        <v>75</v>
      </c>
      <c r="G114" s="216"/>
      <c r="H114" s="220">
        <v>1</v>
      </c>
      <c r="I114" s="221"/>
      <c r="J114" s="216"/>
      <c r="K114" s="216"/>
      <c r="L114" s="222"/>
      <c r="M114" s="223"/>
      <c r="N114" s="224"/>
      <c r="O114" s="224"/>
      <c r="P114" s="224"/>
      <c r="Q114" s="224"/>
      <c r="R114" s="224"/>
      <c r="S114" s="224"/>
      <c r="T114" s="225"/>
      <c r="AT114" s="226" t="s">
        <v>127</v>
      </c>
      <c r="AU114" s="226" t="s">
        <v>77</v>
      </c>
      <c r="AV114" s="11" t="s">
        <v>77</v>
      </c>
      <c r="AW114" s="11" t="s">
        <v>30</v>
      </c>
      <c r="AX114" s="11" t="s">
        <v>75</v>
      </c>
      <c r="AY114" s="226" t="s">
        <v>117</v>
      </c>
    </row>
    <row r="115" s="1" customFormat="1" ht="16.5" customHeight="1">
      <c r="B115" s="36"/>
      <c r="C115" s="203" t="s">
        <v>174</v>
      </c>
      <c r="D115" s="203" t="s">
        <v>120</v>
      </c>
      <c r="E115" s="204" t="s">
        <v>749</v>
      </c>
      <c r="F115" s="205" t="s">
        <v>750</v>
      </c>
      <c r="G115" s="206" t="s">
        <v>344</v>
      </c>
      <c r="H115" s="207">
        <v>9</v>
      </c>
      <c r="I115" s="208"/>
      <c r="J115" s="209">
        <f>ROUND(I115*H115,2)</f>
        <v>0</v>
      </c>
      <c r="K115" s="205" t="s">
        <v>124</v>
      </c>
      <c r="L115" s="41"/>
      <c r="M115" s="210" t="s">
        <v>1</v>
      </c>
      <c r="N115" s="211" t="s">
        <v>38</v>
      </c>
      <c r="O115" s="77"/>
      <c r="P115" s="212">
        <f>O115*H115</f>
        <v>0</v>
      </c>
      <c r="Q115" s="212">
        <v>9.0000000000000006E-05</v>
      </c>
      <c r="R115" s="212">
        <f>Q115*H115</f>
        <v>0.00081000000000000006</v>
      </c>
      <c r="S115" s="212">
        <v>0</v>
      </c>
      <c r="T115" s="213">
        <f>S115*H115</f>
        <v>0</v>
      </c>
      <c r="AR115" s="15" t="s">
        <v>136</v>
      </c>
      <c r="AT115" s="15" t="s">
        <v>120</v>
      </c>
      <c r="AU115" s="15" t="s">
        <v>77</v>
      </c>
      <c r="AY115" s="15" t="s">
        <v>117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5" t="s">
        <v>75</v>
      </c>
      <c r="BK115" s="214">
        <f>ROUND(I115*H115,2)</f>
        <v>0</v>
      </c>
      <c r="BL115" s="15" t="s">
        <v>136</v>
      </c>
      <c r="BM115" s="15" t="s">
        <v>751</v>
      </c>
    </row>
    <row r="116" s="12" customFormat="1">
      <c r="B116" s="227"/>
      <c r="C116" s="228"/>
      <c r="D116" s="217" t="s">
        <v>127</v>
      </c>
      <c r="E116" s="229" t="s">
        <v>1</v>
      </c>
      <c r="F116" s="230" t="s">
        <v>285</v>
      </c>
      <c r="G116" s="228"/>
      <c r="H116" s="229" t="s">
        <v>1</v>
      </c>
      <c r="I116" s="231"/>
      <c r="J116" s="228"/>
      <c r="K116" s="228"/>
      <c r="L116" s="232"/>
      <c r="M116" s="233"/>
      <c r="N116" s="234"/>
      <c r="O116" s="234"/>
      <c r="P116" s="234"/>
      <c r="Q116" s="234"/>
      <c r="R116" s="234"/>
      <c r="S116" s="234"/>
      <c r="T116" s="235"/>
      <c r="AT116" s="236" t="s">
        <v>127</v>
      </c>
      <c r="AU116" s="236" t="s">
        <v>77</v>
      </c>
      <c r="AV116" s="12" t="s">
        <v>75</v>
      </c>
      <c r="AW116" s="12" t="s">
        <v>30</v>
      </c>
      <c r="AX116" s="12" t="s">
        <v>67</v>
      </c>
      <c r="AY116" s="236" t="s">
        <v>117</v>
      </c>
    </row>
    <row r="117" s="11" customFormat="1">
      <c r="B117" s="215"/>
      <c r="C117" s="216"/>
      <c r="D117" s="217" t="s">
        <v>127</v>
      </c>
      <c r="E117" s="218" t="s">
        <v>259</v>
      </c>
      <c r="F117" s="219" t="s">
        <v>752</v>
      </c>
      <c r="G117" s="216"/>
      <c r="H117" s="220">
        <v>9</v>
      </c>
      <c r="I117" s="221"/>
      <c r="J117" s="216"/>
      <c r="K117" s="216"/>
      <c r="L117" s="222"/>
      <c r="M117" s="223"/>
      <c r="N117" s="224"/>
      <c r="O117" s="224"/>
      <c r="P117" s="224"/>
      <c r="Q117" s="224"/>
      <c r="R117" s="224"/>
      <c r="S117" s="224"/>
      <c r="T117" s="225"/>
      <c r="AT117" s="226" t="s">
        <v>127</v>
      </c>
      <c r="AU117" s="226" t="s">
        <v>77</v>
      </c>
      <c r="AV117" s="11" t="s">
        <v>77</v>
      </c>
      <c r="AW117" s="11" t="s">
        <v>30</v>
      </c>
      <c r="AX117" s="11" t="s">
        <v>75</v>
      </c>
      <c r="AY117" s="226" t="s">
        <v>117</v>
      </c>
    </row>
    <row r="118" s="1" customFormat="1" ht="22.5" customHeight="1">
      <c r="B118" s="36"/>
      <c r="C118" s="203" t="s">
        <v>178</v>
      </c>
      <c r="D118" s="203" t="s">
        <v>120</v>
      </c>
      <c r="E118" s="204" t="s">
        <v>300</v>
      </c>
      <c r="F118" s="205" t="s">
        <v>301</v>
      </c>
      <c r="G118" s="206" t="s">
        <v>283</v>
      </c>
      <c r="H118" s="207">
        <v>33.280000000000001</v>
      </c>
      <c r="I118" s="208"/>
      <c r="J118" s="209">
        <f>ROUND(I118*H118,2)</f>
        <v>0</v>
      </c>
      <c r="K118" s="205" t="s">
        <v>124</v>
      </c>
      <c r="L118" s="41"/>
      <c r="M118" s="210" t="s">
        <v>1</v>
      </c>
      <c r="N118" s="211" t="s">
        <v>38</v>
      </c>
      <c r="O118" s="77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AR118" s="15" t="s">
        <v>136</v>
      </c>
      <c r="AT118" s="15" t="s">
        <v>120</v>
      </c>
      <c r="AU118" s="15" t="s">
        <v>77</v>
      </c>
      <c r="AY118" s="15" t="s">
        <v>117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5" t="s">
        <v>75</v>
      </c>
      <c r="BK118" s="214">
        <f>ROUND(I118*H118,2)</f>
        <v>0</v>
      </c>
      <c r="BL118" s="15" t="s">
        <v>136</v>
      </c>
      <c r="BM118" s="15" t="s">
        <v>753</v>
      </c>
    </row>
    <row r="119" s="11" customFormat="1">
      <c r="B119" s="215"/>
      <c r="C119" s="216"/>
      <c r="D119" s="217" t="s">
        <v>127</v>
      </c>
      <c r="E119" s="218" t="s">
        <v>1</v>
      </c>
      <c r="F119" s="219" t="s">
        <v>754</v>
      </c>
      <c r="G119" s="216"/>
      <c r="H119" s="220">
        <v>12.960000000000001</v>
      </c>
      <c r="I119" s="221"/>
      <c r="J119" s="216"/>
      <c r="K119" s="216"/>
      <c r="L119" s="222"/>
      <c r="M119" s="223"/>
      <c r="N119" s="224"/>
      <c r="O119" s="224"/>
      <c r="P119" s="224"/>
      <c r="Q119" s="224"/>
      <c r="R119" s="224"/>
      <c r="S119" s="224"/>
      <c r="T119" s="225"/>
      <c r="AT119" s="226" t="s">
        <v>127</v>
      </c>
      <c r="AU119" s="226" t="s">
        <v>77</v>
      </c>
      <c r="AV119" s="11" t="s">
        <v>77</v>
      </c>
      <c r="AW119" s="11" t="s">
        <v>30</v>
      </c>
      <c r="AX119" s="11" t="s">
        <v>67</v>
      </c>
      <c r="AY119" s="226" t="s">
        <v>117</v>
      </c>
    </row>
    <row r="120" s="11" customFormat="1">
      <c r="B120" s="215"/>
      <c r="C120" s="216"/>
      <c r="D120" s="217" t="s">
        <v>127</v>
      </c>
      <c r="E120" s="218" t="s">
        <v>1</v>
      </c>
      <c r="F120" s="219" t="s">
        <v>755</v>
      </c>
      <c r="G120" s="216"/>
      <c r="H120" s="220">
        <v>1</v>
      </c>
      <c r="I120" s="221"/>
      <c r="J120" s="216"/>
      <c r="K120" s="216"/>
      <c r="L120" s="222"/>
      <c r="M120" s="223"/>
      <c r="N120" s="224"/>
      <c r="O120" s="224"/>
      <c r="P120" s="224"/>
      <c r="Q120" s="224"/>
      <c r="R120" s="224"/>
      <c r="S120" s="224"/>
      <c r="T120" s="225"/>
      <c r="AT120" s="226" t="s">
        <v>127</v>
      </c>
      <c r="AU120" s="226" t="s">
        <v>77</v>
      </c>
      <c r="AV120" s="11" t="s">
        <v>77</v>
      </c>
      <c r="AW120" s="11" t="s">
        <v>30</v>
      </c>
      <c r="AX120" s="11" t="s">
        <v>67</v>
      </c>
      <c r="AY120" s="226" t="s">
        <v>117</v>
      </c>
    </row>
    <row r="121" s="11" customFormat="1">
      <c r="B121" s="215"/>
      <c r="C121" s="216"/>
      <c r="D121" s="217" t="s">
        <v>127</v>
      </c>
      <c r="E121" s="218" t="s">
        <v>1</v>
      </c>
      <c r="F121" s="219" t="s">
        <v>756</v>
      </c>
      <c r="G121" s="216"/>
      <c r="H121" s="220">
        <v>2.1000000000000001</v>
      </c>
      <c r="I121" s="221"/>
      <c r="J121" s="216"/>
      <c r="K121" s="216"/>
      <c r="L121" s="222"/>
      <c r="M121" s="223"/>
      <c r="N121" s="224"/>
      <c r="O121" s="224"/>
      <c r="P121" s="224"/>
      <c r="Q121" s="224"/>
      <c r="R121" s="224"/>
      <c r="S121" s="224"/>
      <c r="T121" s="225"/>
      <c r="AT121" s="226" t="s">
        <v>127</v>
      </c>
      <c r="AU121" s="226" t="s">
        <v>77</v>
      </c>
      <c r="AV121" s="11" t="s">
        <v>77</v>
      </c>
      <c r="AW121" s="11" t="s">
        <v>30</v>
      </c>
      <c r="AX121" s="11" t="s">
        <v>67</v>
      </c>
      <c r="AY121" s="226" t="s">
        <v>117</v>
      </c>
    </row>
    <row r="122" s="11" customFormat="1">
      <c r="B122" s="215"/>
      <c r="C122" s="216"/>
      <c r="D122" s="217" t="s">
        <v>127</v>
      </c>
      <c r="E122" s="218" t="s">
        <v>1</v>
      </c>
      <c r="F122" s="219" t="s">
        <v>757</v>
      </c>
      <c r="G122" s="216"/>
      <c r="H122" s="220">
        <v>5.1449999999999996</v>
      </c>
      <c r="I122" s="221"/>
      <c r="J122" s="216"/>
      <c r="K122" s="216"/>
      <c r="L122" s="222"/>
      <c r="M122" s="223"/>
      <c r="N122" s="224"/>
      <c r="O122" s="224"/>
      <c r="P122" s="224"/>
      <c r="Q122" s="224"/>
      <c r="R122" s="224"/>
      <c r="S122" s="224"/>
      <c r="T122" s="225"/>
      <c r="AT122" s="226" t="s">
        <v>127</v>
      </c>
      <c r="AU122" s="226" t="s">
        <v>77</v>
      </c>
      <c r="AV122" s="11" t="s">
        <v>77</v>
      </c>
      <c r="AW122" s="11" t="s">
        <v>30</v>
      </c>
      <c r="AX122" s="11" t="s">
        <v>67</v>
      </c>
      <c r="AY122" s="226" t="s">
        <v>117</v>
      </c>
    </row>
    <row r="123" s="11" customFormat="1">
      <c r="B123" s="215"/>
      <c r="C123" s="216"/>
      <c r="D123" s="217" t="s">
        <v>127</v>
      </c>
      <c r="E123" s="218" t="s">
        <v>1</v>
      </c>
      <c r="F123" s="219" t="s">
        <v>758</v>
      </c>
      <c r="G123" s="216"/>
      <c r="H123" s="220">
        <v>12.074999999999999</v>
      </c>
      <c r="I123" s="221"/>
      <c r="J123" s="216"/>
      <c r="K123" s="216"/>
      <c r="L123" s="222"/>
      <c r="M123" s="223"/>
      <c r="N123" s="224"/>
      <c r="O123" s="224"/>
      <c r="P123" s="224"/>
      <c r="Q123" s="224"/>
      <c r="R123" s="224"/>
      <c r="S123" s="224"/>
      <c r="T123" s="225"/>
      <c r="AT123" s="226" t="s">
        <v>127</v>
      </c>
      <c r="AU123" s="226" t="s">
        <v>77</v>
      </c>
      <c r="AV123" s="11" t="s">
        <v>77</v>
      </c>
      <c r="AW123" s="11" t="s">
        <v>30</v>
      </c>
      <c r="AX123" s="11" t="s">
        <v>67</v>
      </c>
      <c r="AY123" s="226" t="s">
        <v>117</v>
      </c>
    </row>
    <row r="124" s="13" customFormat="1">
      <c r="B124" s="241"/>
      <c r="C124" s="242"/>
      <c r="D124" s="217" t="s">
        <v>127</v>
      </c>
      <c r="E124" s="243" t="s">
        <v>1</v>
      </c>
      <c r="F124" s="244" t="s">
        <v>292</v>
      </c>
      <c r="G124" s="242"/>
      <c r="H124" s="245">
        <v>33.280000000000001</v>
      </c>
      <c r="I124" s="246"/>
      <c r="J124" s="242"/>
      <c r="K124" s="242"/>
      <c r="L124" s="247"/>
      <c r="M124" s="248"/>
      <c r="N124" s="249"/>
      <c r="O124" s="249"/>
      <c r="P124" s="249"/>
      <c r="Q124" s="249"/>
      <c r="R124" s="249"/>
      <c r="S124" s="249"/>
      <c r="T124" s="250"/>
      <c r="AT124" s="251" t="s">
        <v>127</v>
      </c>
      <c r="AU124" s="251" t="s">
        <v>77</v>
      </c>
      <c r="AV124" s="13" t="s">
        <v>136</v>
      </c>
      <c r="AW124" s="13" t="s">
        <v>30</v>
      </c>
      <c r="AX124" s="13" t="s">
        <v>75</v>
      </c>
      <c r="AY124" s="251" t="s">
        <v>117</v>
      </c>
    </row>
    <row r="125" s="1" customFormat="1" ht="16.5" customHeight="1">
      <c r="B125" s="36"/>
      <c r="C125" s="203" t="s">
        <v>182</v>
      </c>
      <c r="D125" s="203" t="s">
        <v>120</v>
      </c>
      <c r="E125" s="204" t="s">
        <v>759</v>
      </c>
      <c r="F125" s="205" t="s">
        <v>760</v>
      </c>
      <c r="G125" s="206" t="s">
        <v>344</v>
      </c>
      <c r="H125" s="207">
        <v>14</v>
      </c>
      <c r="I125" s="208"/>
      <c r="J125" s="209">
        <f>ROUND(I125*H125,2)</f>
        <v>0</v>
      </c>
      <c r="K125" s="205" t="s">
        <v>124</v>
      </c>
      <c r="L125" s="41"/>
      <c r="M125" s="210" t="s">
        <v>1</v>
      </c>
      <c r="N125" s="211" t="s">
        <v>38</v>
      </c>
      <c r="O125" s="77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AR125" s="15" t="s">
        <v>136</v>
      </c>
      <c r="AT125" s="15" t="s">
        <v>120</v>
      </c>
      <c r="AU125" s="15" t="s">
        <v>77</v>
      </c>
      <c r="AY125" s="15" t="s">
        <v>117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5" t="s">
        <v>75</v>
      </c>
      <c r="BK125" s="214">
        <f>ROUND(I125*H125,2)</f>
        <v>0</v>
      </c>
      <c r="BL125" s="15" t="s">
        <v>136</v>
      </c>
      <c r="BM125" s="15" t="s">
        <v>761</v>
      </c>
    </row>
    <row r="126" s="12" customFormat="1">
      <c r="B126" s="227"/>
      <c r="C126" s="228"/>
      <c r="D126" s="217" t="s">
        <v>127</v>
      </c>
      <c r="E126" s="229" t="s">
        <v>1</v>
      </c>
      <c r="F126" s="230" t="s">
        <v>285</v>
      </c>
      <c r="G126" s="228"/>
      <c r="H126" s="229" t="s">
        <v>1</v>
      </c>
      <c r="I126" s="231"/>
      <c r="J126" s="228"/>
      <c r="K126" s="228"/>
      <c r="L126" s="232"/>
      <c r="M126" s="233"/>
      <c r="N126" s="234"/>
      <c r="O126" s="234"/>
      <c r="P126" s="234"/>
      <c r="Q126" s="234"/>
      <c r="R126" s="234"/>
      <c r="S126" s="234"/>
      <c r="T126" s="235"/>
      <c r="AT126" s="236" t="s">
        <v>127</v>
      </c>
      <c r="AU126" s="236" t="s">
        <v>77</v>
      </c>
      <c r="AV126" s="12" t="s">
        <v>75</v>
      </c>
      <c r="AW126" s="12" t="s">
        <v>30</v>
      </c>
      <c r="AX126" s="12" t="s">
        <v>67</v>
      </c>
      <c r="AY126" s="236" t="s">
        <v>117</v>
      </c>
    </row>
    <row r="127" s="11" customFormat="1">
      <c r="B127" s="215"/>
      <c r="C127" s="216"/>
      <c r="D127" s="217" t="s">
        <v>127</v>
      </c>
      <c r="E127" s="218" t="s">
        <v>1</v>
      </c>
      <c r="F127" s="219" t="s">
        <v>186</v>
      </c>
      <c r="G127" s="216"/>
      <c r="H127" s="220">
        <v>14</v>
      </c>
      <c r="I127" s="221"/>
      <c r="J127" s="216"/>
      <c r="K127" s="216"/>
      <c r="L127" s="222"/>
      <c r="M127" s="223"/>
      <c r="N127" s="224"/>
      <c r="O127" s="224"/>
      <c r="P127" s="224"/>
      <c r="Q127" s="224"/>
      <c r="R127" s="224"/>
      <c r="S127" s="224"/>
      <c r="T127" s="225"/>
      <c r="AT127" s="226" t="s">
        <v>127</v>
      </c>
      <c r="AU127" s="226" t="s">
        <v>77</v>
      </c>
      <c r="AV127" s="11" t="s">
        <v>77</v>
      </c>
      <c r="AW127" s="11" t="s">
        <v>30</v>
      </c>
      <c r="AX127" s="11" t="s">
        <v>75</v>
      </c>
      <c r="AY127" s="226" t="s">
        <v>117</v>
      </c>
    </row>
    <row r="128" s="1" customFormat="1" ht="16.5" customHeight="1">
      <c r="B128" s="36"/>
      <c r="C128" s="203" t="s">
        <v>186</v>
      </c>
      <c r="D128" s="203" t="s">
        <v>120</v>
      </c>
      <c r="E128" s="204" t="s">
        <v>762</v>
      </c>
      <c r="F128" s="205" t="s">
        <v>763</v>
      </c>
      <c r="G128" s="206" t="s">
        <v>344</v>
      </c>
      <c r="H128" s="207">
        <v>8</v>
      </c>
      <c r="I128" s="208"/>
      <c r="J128" s="209">
        <f>ROUND(I128*H128,2)</f>
        <v>0</v>
      </c>
      <c r="K128" s="205" t="s">
        <v>124</v>
      </c>
      <c r="L128" s="41"/>
      <c r="M128" s="210" t="s">
        <v>1</v>
      </c>
      <c r="N128" s="211" t="s">
        <v>38</v>
      </c>
      <c r="O128" s="77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AR128" s="15" t="s">
        <v>136</v>
      </c>
      <c r="AT128" s="15" t="s">
        <v>120</v>
      </c>
      <c r="AU128" s="15" t="s">
        <v>77</v>
      </c>
      <c r="AY128" s="15" t="s">
        <v>117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5" t="s">
        <v>75</v>
      </c>
      <c r="BK128" s="214">
        <f>ROUND(I128*H128,2)</f>
        <v>0</v>
      </c>
      <c r="BL128" s="15" t="s">
        <v>136</v>
      </c>
      <c r="BM128" s="15" t="s">
        <v>764</v>
      </c>
    </row>
    <row r="129" s="12" customFormat="1">
      <c r="B129" s="227"/>
      <c r="C129" s="228"/>
      <c r="D129" s="217" t="s">
        <v>127</v>
      </c>
      <c r="E129" s="229" t="s">
        <v>1</v>
      </c>
      <c r="F129" s="230" t="s">
        <v>285</v>
      </c>
      <c r="G129" s="228"/>
      <c r="H129" s="229" t="s">
        <v>1</v>
      </c>
      <c r="I129" s="231"/>
      <c r="J129" s="228"/>
      <c r="K129" s="228"/>
      <c r="L129" s="232"/>
      <c r="M129" s="233"/>
      <c r="N129" s="234"/>
      <c r="O129" s="234"/>
      <c r="P129" s="234"/>
      <c r="Q129" s="234"/>
      <c r="R129" s="234"/>
      <c r="S129" s="234"/>
      <c r="T129" s="235"/>
      <c r="AT129" s="236" t="s">
        <v>127</v>
      </c>
      <c r="AU129" s="236" t="s">
        <v>77</v>
      </c>
      <c r="AV129" s="12" t="s">
        <v>75</v>
      </c>
      <c r="AW129" s="12" t="s">
        <v>30</v>
      </c>
      <c r="AX129" s="12" t="s">
        <v>67</v>
      </c>
      <c r="AY129" s="236" t="s">
        <v>117</v>
      </c>
    </row>
    <row r="130" s="11" customFormat="1">
      <c r="B130" s="215"/>
      <c r="C130" s="216"/>
      <c r="D130" s="217" t="s">
        <v>127</v>
      </c>
      <c r="E130" s="218" t="s">
        <v>1</v>
      </c>
      <c r="F130" s="219" t="s">
        <v>156</v>
      </c>
      <c r="G130" s="216"/>
      <c r="H130" s="220">
        <v>8</v>
      </c>
      <c r="I130" s="221"/>
      <c r="J130" s="216"/>
      <c r="K130" s="216"/>
      <c r="L130" s="222"/>
      <c r="M130" s="223"/>
      <c r="N130" s="224"/>
      <c r="O130" s="224"/>
      <c r="P130" s="224"/>
      <c r="Q130" s="224"/>
      <c r="R130" s="224"/>
      <c r="S130" s="224"/>
      <c r="T130" s="225"/>
      <c r="AT130" s="226" t="s">
        <v>127</v>
      </c>
      <c r="AU130" s="226" t="s">
        <v>77</v>
      </c>
      <c r="AV130" s="11" t="s">
        <v>77</v>
      </c>
      <c r="AW130" s="11" t="s">
        <v>30</v>
      </c>
      <c r="AX130" s="11" t="s">
        <v>75</v>
      </c>
      <c r="AY130" s="226" t="s">
        <v>117</v>
      </c>
    </row>
    <row r="131" s="1" customFormat="1" ht="16.5" customHeight="1">
      <c r="B131" s="36"/>
      <c r="C131" s="203" t="s">
        <v>8</v>
      </c>
      <c r="D131" s="203" t="s">
        <v>120</v>
      </c>
      <c r="E131" s="204" t="s">
        <v>765</v>
      </c>
      <c r="F131" s="205" t="s">
        <v>766</v>
      </c>
      <c r="G131" s="206" t="s">
        <v>344</v>
      </c>
      <c r="H131" s="207">
        <v>2</v>
      </c>
      <c r="I131" s="208"/>
      <c r="J131" s="209">
        <f>ROUND(I131*H131,2)</f>
        <v>0</v>
      </c>
      <c r="K131" s="205" t="s">
        <v>124</v>
      </c>
      <c r="L131" s="41"/>
      <c r="M131" s="210" t="s">
        <v>1</v>
      </c>
      <c r="N131" s="211" t="s">
        <v>38</v>
      </c>
      <c r="O131" s="77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AR131" s="15" t="s">
        <v>136</v>
      </c>
      <c r="AT131" s="15" t="s">
        <v>120</v>
      </c>
      <c r="AU131" s="15" t="s">
        <v>77</v>
      </c>
      <c r="AY131" s="15" t="s">
        <v>117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5" t="s">
        <v>75</v>
      </c>
      <c r="BK131" s="214">
        <f>ROUND(I131*H131,2)</f>
        <v>0</v>
      </c>
      <c r="BL131" s="15" t="s">
        <v>136</v>
      </c>
      <c r="BM131" s="15" t="s">
        <v>767</v>
      </c>
    </row>
    <row r="132" s="12" customFormat="1">
      <c r="B132" s="227"/>
      <c r="C132" s="228"/>
      <c r="D132" s="217" t="s">
        <v>127</v>
      </c>
      <c r="E132" s="229" t="s">
        <v>1</v>
      </c>
      <c r="F132" s="230" t="s">
        <v>285</v>
      </c>
      <c r="G132" s="228"/>
      <c r="H132" s="229" t="s">
        <v>1</v>
      </c>
      <c r="I132" s="231"/>
      <c r="J132" s="228"/>
      <c r="K132" s="228"/>
      <c r="L132" s="232"/>
      <c r="M132" s="233"/>
      <c r="N132" s="234"/>
      <c r="O132" s="234"/>
      <c r="P132" s="234"/>
      <c r="Q132" s="234"/>
      <c r="R132" s="234"/>
      <c r="S132" s="234"/>
      <c r="T132" s="235"/>
      <c r="AT132" s="236" t="s">
        <v>127</v>
      </c>
      <c r="AU132" s="236" t="s">
        <v>77</v>
      </c>
      <c r="AV132" s="12" t="s">
        <v>75</v>
      </c>
      <c r="AW132" s="12" t="s">
        <v>30</v>
      </c>
      <c r="AX132" s="12" t="s">
        <v>67</v>
      </c>
      <c r="AY132" s="236" t="s">
        <v>117</v>
      </c>
    </row>
    <row r="133" s="11" customFormat="1">
      <c r="B133" s="215"/>
      <c r="C133" s="216"/>
      <c r="D133" s="217" t="s">
        <v>127</v>
      </c>
      <c r="E133" s="218" t="s">
        <v>1</v>
      </c>
      <c r="F133" s="219" t="s">
        <v>77</v>
      </c>
      <c r="G133" s="216"/>
      <c r="H133" s="220">
        <v>2</v>
      </c>
      <c r="I133" s="221"/>
      <c r="J133" s="216"/>
      <c r="K133" s="216"/>
      <c r="L133" s="222"/>
      <c r="M133" s="223"/>
      <c r="N133" s="224"/>
      <c r="O133" s="224"/>
      <c r="P133" s="224"/>
      <c r="Q133" s="224"/>
      <c r="R133" s="224"/>
      <c r="S133" s="224"/>
      <c r="T133" s="225"/>
      <c r="AT133" s="226" t="s">
        <v>127</v>
      </c>
      <c r="AU133" s="226" t="s">
        <v>77</v>
      </c>
      <c r="AV133" s="11" t="s">
        <v>77</v>
      </c>
      <c r="AW133" s="11" t="s">
        <v>30</v>
      </c>
      <c r="AX133" s="11" t="s">
        <v>75</v>
      </c>
      <c r="AY133" s="226" t="s">
        <v>117</v>
      </c>
    </row>
    <row r="134" s="1" customFormat="1" ht="16.5" customHeight="1">
      <c r="B134" s="36"/>
      <c r="C134" s="203" t="s">
        <v>195</v>
      </c>
      <c r="D134" s="203" t="s">
        <v>120</v>
      </c>
      <c r="E134" s="204" t="s">
        <v>768</v>
      </c>
      <c r="F134" s="205" t="s">
        <v>769</v>
      </c>
      <c r="G134" s="206" t="s">
        <v>344</v>
      </c>
      <c r="H134" s="207">
        <v>5</v>
      </c>
      <c r="I134" s="208"/>
      <c r="J134" s="209">
        <f>ROUND(I134*H134,2)</f>
        <v>0</v>
      </c>
      <c r="K134" s="205" t="s">
        <v>124</v>
      </c>
      <c r="L134" s="41"/>
      <c r="M134" s="210" t="s">
        <v>1</v>
      </c>
      <c r="N134" s="211" t="s">
        <v>38</v>
      </c>
      <c r="O134" s="77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AR134" s="15" t="s">
        <v>136</v>
      </c>
      <c r="AT134" s="15" t="s">
        <v>120</v>
      </c>
      <c r="AU134" s="15" t="s">
        <v>77</v>
      </c>
      <c r="AY134" s="15" t="s">
        <v>117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5" t="s">
        <v>75</v>
      </c>
      <c r="BK134" s="214">
        <f>ROUND(I134*H134,2)</f>
        <v>0</v>
      </c>
      <c r="BL134" s="15" t="s">
        <v>136</v>
      </c>
      <c r="BM134" s="15" t="s">
        <v>770</v>
      </c>
    </row>
    <row r="135" s="12" customFormat="1">
      <c r="B135" s="227"/>
      <c r="C135" s="228"/>
      <c r="D135" s="217" t="s">
        <v>127</v>
      </c>
      <c r="E135" s="229" t="s">
        <v>1</v>
      </c>
      <c r="F135" s="230" t="s">
        <v>285</v>
      </c>
      <c r="G135" s="228"/>
      <c r="H135" s="229" t="s">
        <v>1</v>
      </c>
      <c r="I135" s="231"/>
      <c r="J135" s="228"/>
      <c r="K135" s="228"/>
      <c r="L135" s="232"/>
      <c r="M135" s="233"/>
      <c r="N135" s="234"/>
      <c r="O135" s="234"/>
      <c r="P135" s="234"/>
      <c r="Q135" s="234"/>
      <c r="R135" s="234"/>
      <c r="S135" s="234"/>
      <c r="T135" s="235"/>
      <c r="AT135" s="236" t="s">
        <v>127</v>
      </c>
      <c r="AU135" s="236" t="s">
        <v>77</v>
      </c>
      <c r="AV135" s="12" t="s">
        <v>75</v>
      </c>
      <c r="AW135" s="12" t="s">
        <v>30</v>
      </c>
      <c r="AX135" s="12" t="s">
        <v>67</v>
      </c>
      <c r="AY135" s="236" t="s">
        <v>117</v>
      </c>
    </row>
    <row r="136" s="11" customFormat="1">
      <c r="B136" s="215"/>
      <c r="C136" s="216"/>
      <c r="D136" s="217" t="s">
        <v>127</v>
      </c>
      <c r="E136" s="218" t="s">
        <v>1</v>
      </c>
      <c r="F136" s="219" t="s">
        <v>116</v>
      </c>
      <c r="G136" s="216"/>
      <c r="H136" s="220">
        <v>5</v>
      </c>
      <c r="I136" s="221"/>
      <c r="J136" s="216"/>
      <c r="K136" s="216"/>
      <c r="L136" s="222"/>
      <c r="M136" s="223"/>
      <c r="N136" s="224"/>
      <c r="O136" s="224"/>
      <c r="P136" s="224"/>
      <c r="Q136" s="224"/>
      <c r="R136" s="224"/>
      <c r="S136" s="224"/>
      <c r="T136" s="225"/>
      <c r="AT136" s="226" t="s">
        <v>127</v>
      </c>
      <c r="AU136" s="226" t="s">
        <v>77</v>
      </c>
      <c r="AV136" s="11" t="s">
        <v>77</v>
      </c>
      <c r="AW136" s="11" t="s">
        <v>30</v>
      </c>
      <c r="AX136" s="11" t="s">
        <v>75</v>
      </c>
      <c r="AY136" s="226" t="s">
        <v>117</v>
      </c>
    </row>
    <row r="137" s="1" customFormat="1" ht="22.5" customHeight="1">
      <c r="B137" s="36"/>
      <c r="C137" s="203" t="s">
        <v>199</v>
      </c>
      <c r="D137" s="203" t="s">
        <v>120</v>
      </c>
      <c r="E137" s="204" t="s">
        <v>771</v>
      </c>
      <c r="F137" s="205" t="s">
        <v>772</v>
      </c>
      <c r="G137" s="206" t="s">
        <v>344</v>
      </c>
      <c r="H137" s="207">
        <v>14</v>
      </c>
      <c r="I137" s="208"/>
      <c r="J137" s="209">
        <f>ROUND(I137*H137,2)</f>
        <v>0</v>
      </c>
      <c r="K137" s="205" t="s">
        <v>124</v>
      </c>
      <c r="L137" s="41"/>
      <c r="M137" s="210" t="s">
        <v>1</v>
      </c>
      <c r="N137" s="211" t="s">
        <v>38</v>
      </c>
      <c r="O137" s="77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AR137" s="15" t="s">
        <v>136</v>
      </c>
      <c r="AT137" s="15" t="s">
        <v>120</v>
      </c>
      <c r="AU137" s="15" t="s">
        <v>77</v>
      </c>
      <c r="AY137" s="15" t="s">
        <v>117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5" t="s">
        <v>75</v>
      </c>
      <c r="BK137" s="214">
        <f>ROUND(I137*H137,2)</f>
        <v>0</v>
      </c>
      <c r="BL137" s="15" t="s">
        <v>136</v>
      </c>
      <c r="BM137" s="15" t="s">
        <v>773</v>
      </c>
    </row>
    <row r="138" s="12" customFormat="1">
      <c r="B138" s="227"/>
      <c r="C138" s="228"/>
      <c r="D138" s="217" t="s">
        <v>127</v>
      </c>
      <c r="E138" s="229" t="s">
        <v>1</v>
      </c>
      <c r="F138" s="230" t="s">
        <v>285</v>
      </c>
      <c r="G138" s="228"/>
      <c r="H138" s="229" t="s">
        <v>1</v>
      </c>
      <c r="I138" s="231"/>
      <c r="J138" s="228"/>
      <c r="K138" s="228"/>
      <c r="L138" s="232"/>
      <c r="M138" s="233"/>
      <c r="N138" s="234"/>
      <c r="O138" s="234"/>
      <c r="P138" s="234"/>
      <c r="Q138" s="234"/>
      <c r="R138" s="234"/>
      <c r="S138" s="234"/>
      <c r="T138" s="235"/>
      <c r="AT138" s="236" t="s">
        <v>127</v>
      </c>
      <c r="AU138" s="236" t="s">
        <v>77</v>
      </c>
      <c r="AV138" s="12" t="s">
        <v>75</v>
      </c>
      <c r="AW138" s="12" t="s">
        <v>30</v>
      </c>
      <c r="AX138" s="12" t="s">
        <v>67</v>
      </c>
      <c r="AY138" s="236" t="s">
        <v>117</v>
      </c>
    </row>
    <row r="139" s="11" customFormat="1">
      <c r="B139" s="215"/>
      <c r="C139" s="216"/>
      <c r="D139" s="217" t="s">
        <v>127</v>
      </c>
      <c r="E139" s="218" t="s">
        <v>1</v>
      </c>
      <c r="F139" s="219" t="s">
        <v>186</v>
      </c>
      <c r="G139" s="216"/>
      <c r="H139" s="220">
        <v>14</v>
      </c>
      <c r="I139" s="221"/>
      <c r="J139" s="216"/>
      <c r="K139" s="216"/>
      <c r="L139" s="222"/>
      <c r="M139" s="223"/>
      <c r="N139" s="224"/>
      <c r="O139" s="224"/>
      <c r="P139" s="224"/>
      <c r="Q139" s="224"/>
      <c r="R139" s="224"/>
      <c r="S139" s="224"/>
      <c r="T139" s="225"/>
      <c r="AT139" s="226" t="s">
        <v>127</v>
      </c>
      <c r="AU139" s="226" t="s">
        <v>77</v>
      </c>
      <c r="AV139" s="11" t="s">
        <v>77</v>
      </c>
      <c r="AW139" s="11" t="s">
        <v>30</v>
      </c>
      <c r="AX139" s="11" t="s">
        <v>75</v>
      </c>
      <c r="AY139" s="226" t="s">
        <v>117</v>
      </c>
    </row>
    <row r="140" s="1" customFormat="1" ht="22.5" customHeight="1">
      <c r="B140" s="36"/>
      <c r="C140" s="203" t="s">
        <v>203</v>
      </c>
      <c r="D140" s="203" t="s">
        <v>120</v>
      </c>
      <c r="E140" s="204" t="s">
        <v>774</v>
      </c>
      <c r="F140" s="205" t="s">
        <v>775</v>
      </c>
      <c r="G140" s="206" t="s">
        <v>344</v>
      </c>
      <c r="H140" s="207">
        <v>8</v>
      </c>
      <c r="I140" s="208"/>
      <c r="J140" s="209">
        <f>ROUND(I140*H140,2)</f>
        <v>0</v>
      </c>
      <c r="K140" s="205" t="s">
        <v>124</v>
      </c>
      <c r="L140" s="41"/>
      <c r="M140" s="210" t="s">
        <v>1</v>
      </c>
      <c r="N140" s="211" t="s">
        <v>38</v>
      </c>
      <c r="O140" s="77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3">
        <f>S140*H140</f>
        <v>0</v>
      </c>
      <c r="AR140" s="15" t="s">
        <v>136</v>
      </c>
      <c r="AT140" s="15" t="s">
        <v>120</v>
      </c>
      <c r="AU140" s="15" t="s">
        <v>77</v>
      </c>
      <c r="AY140" s="15" t="s">
        <v>117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5" t="s">
        <v>75</v>
      </c>
      <c r="BK140" s="214">
        <f>ROUND(I140*H140,2)</f>
        <v>0</v>
      </c>
      <c r="BL140" s="15" t="s">
        <v>136</v>
      </c>
      <c r="BM140" s="15" t="s">
        <v>776</v>
      </c>
    </row>
    <row r="141" s="12" customFormat="1">
      <c r="B141" s="227"/>
      <c r="C141" s="228"/>
      <c r="D141" s="217" t="s">
        <v>127</v>
      </c>
      <c r="E141" s="229" t="s">
        <v>1</v>
      </c>
      <c r="F141" s="230" t="s">
        <v>285</v>
      </c>
      <c r="G141" s="228"/>
      <c r="H141" s="229" t="s">
        <v>1</v>
      </c>
      <c r="I141" s="231"/>
      <c r="J141" s="228"/>
      <c r="K141" s="228"/>
      <c r="L141" s="232"/>
      <c r="M141" s="233"/>
      <c r="N141" s="234"/>
      <c r="O141" s="234"/>
      <c r="P141" s="234"/>
      <c r="Q141" s="234"/>
      <c r="R141" s="234"/>
      <c r="S141" s="234"/>
      <c r="T141" s="235"/>
      <c r="AT141" s="236" t="s">
        <v>127</v>
      </c>
      <c r="AU141" s="236" t="s">
        <v>77</v>
      </c>
      <c r="AV141" s="12" t="s">
        <v>75</v>
      </c>
      <c r="AW141" s="12" t="s">
        <v>30</v>
      </c>
      <c r="AX141" s="12" t="s">
        <v>67</v>
      </c>
      <c r="AY141" s="236" t="s">
        <v>117</v>
      </c>
    </row>
    <row r="142" s="11" customFormat="1">
      <c r="B142" s="215"/>
      <c r="C142" s="216"/>
      <c r="D142" s="217" t="s">
        <v>127</v>
      </c>
      <c r="E142" s="218" t="s">
        <v>1</v>
      </c>
      <c r="F142" s="219" t="s">
        <v>156</v>
      </c>
      <c r="G142" s="216"/>
      <c r="H142" s="220">
        <v>8</v>
      </c>
      <c r="I142" s="221"/>
      <c r="J142" s="216"/>
      <c r="K142" s="216"/>
      <c r="L142" s="222"/>
      <c r="M142" s="223"/>
      <c r="N142" s="224"/>
      <c r="O142" s="224"/>
      <c r="P142" s="224"/>
      <c r="Q142" s="224"/>
      <c r="R142" s="224"/>
      <c r="S142" s="224"/>
      <c r="T142" s="225"/>
      <c r="AT142" s="226" t="s">
        <v>127</v>
      </c>
      <c r="AU142" s="226" t="s">
        <v>77</v>
      </c>
      <c r="AV142" s="11" t="s">
        <v>77</v>
      </c>
      <c r="AW142" s="11" t="s">
        <v>30</v>
      </c>
      <c r="AX142" s="11" t="s">
        <v>75</v>
      </c>
      <c r="AY142" s="226" t="s">
        <v>117</v>
      </c>
    </row>
    <row r="143" s="1" customFormat="1" ht="22.5" customHeight="1">
      <c r="B143" s="36"/>
      <c r="C143" s="203" t="s">
        <v>211</v>
      </c>
      <c r="D143" s="203" t="s">
        <v>120</v>
      </c>
      <c r="E143" s="204" t="s">
        <v>777</v>
      </c>
      <c r="F143" s="205" t="s">
        <v>778</v>
      </c>
      <c r="G143" s="206" t="s">
        <v>344</v>
      </c>
      <c r="H143" s="207">
        <v>2</v>
      </c>
      <c r="I143" s="208"/>
      <c r="J143" s="209">
        <f>ROUND(I143*H143,2)</f>
        <v>0</v>
      </c>
      <c r="K143" s="205" t="s">
        <v>124</v>
      </c>
      <c r="L143" s="41"/>
      <c r="M143" s="210" t="s">
        <v>1</v>
      </c>
      <c r="N143" s="211" t="s">
        <v>38</v>
      </c>
      <c r="O143" s="77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AR143" s="15" t="s">
        <v>136</v>
      </c>
      <c r="AT143" s="15" t="s">
        <v>120</v>
      </c>
      <c r="AU143" s="15" t="s">
        <v>77</v>
      </c>
      <c r="AY143" s="15" t="s">
        <v>117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5" t="s">
        <v>75</v>
      </c>
      <c r="BK143" s="214">
        <f>ROUND(I143*H143,2)</f>
        <v>0</v>
      </c>
      <c r="BL143" s="15" t="s">
        <v>136</v>
      </c>
      <c r="BM143" s="15" t="s">
        <v>779</v>
      </c>
    </row>
    <row r="144" s="12" customFormat="1">
      <c r="B144" s="227"/>
      <c r="C144" s="228"/>
      <c r="D144" s="217" t="s">
        <v>127</v>
      </c>
      <c r="E144" s="229" t="s">
        <v>1</v>
      </c>
      <c r="F144" s="230" t="s">
        <v>285</v>
      </c>
      <c r="G144" s="228"/>
      <c r="H144" s="229" t="s">
        <v>1</v>
      </c>
      <c r="I144" s="231"/>
      <c r="J144" s="228"/>
      <c r="K144" s="228"/>
      <c r="L144" s="232"/>
      <c r="M144" s="233"/>
      <c r="N144" s="234"/>
      <c r="O144" s="234"/>
      <c r="P144" s="234"/>
      <c r="Q144" s="234"/>
      <c r="R144" s="234"/>
      <c r="S144" s="234"/>
      <c r="T144" s="235"/>
      <c r="AT144" s="236" t="s">
        <v>127</v>
      </c>
      <c r="AU144" s="236" t="s">
        <v>77</v>
      </c>
      <c r="AV144" s="12" t="s">
        <v>75</v>
      </c>
      <c r="AW144" s="12" t="s">
        <v>30</v>
      </c>
      <c r="AX144" s="12" t="s">
        <v>67</v>
      </c>
      <c r="AY144" s="236" t="s">
        <v>117</v>
      </c>
    </row>
    <row r="145" s="11" customFormat="1">
      <c r="B145" s="215"/>
      <c r="C145" s="216"/>
      <c r="D145" s="217" t="s">
        <v>127</v>
      </c>
      <c r="E145" s="218" t="s">
        <v>1</v>
      </c>
      <c r="F145" s="219" t="s">
        <v>77</v>
      </c>
      <c r="G145" s="216"/>
      <c r="H145" s="220">
        <v>2</v>
      </c>
      <c r="I145" s="221"/>
      <c r="J145" s="216"/>
      <c r="K145" s="216"/>
      <c r="L145" s="222"/>
      <c r="M145" s="223"/>
      <c r="N145" s="224"/>
      <c r="O145" s="224"/>
      <c r="P145" s="224"/>
      <c r="Q145" s="224"/>
      <c r="R145" s="224"/>
      <c r="S145" s="224"/>
      <c r="T145" s="225"/>
      <c r="AT145" s="226" t="s">
        <v>127</v>
      </c>
      <c r="AU145" s="226" t="s">
        <v>77</v>
      </c>
      <c r="AV145" s="11" t="s">
        <v>77</v>
      </c>
      <c r="AW145" s="11" t="s">
        <v>30</v>
      </c>
      <c r="AX145" s="11" t="s">
        <v>75</v>
      </c>
      <c r="AY145" s="226" t="s">
        <v>117</v>
      </c>
    </row>
    <row r="146" s="1" customFormat="1" ht="22.5" customHeight="1">
      <c r="B146" s="36"/>
      <c r="C146" s="203" t="s">
        <v>221</v>
      </c>
      <c r="D146" s="203" t="s">
        <v>120</v>
      </c>
      <c r="E146" s="204" t="s">
        <v>780</v>
      </c>
      <c r="F146" s="205" t="s">
        <v>781</v>
      </c>
      <c r="G146" s="206" t="s">
        <v>344</v>
      </c>
      <c r="H146" s="207">
        <v>5</v>
      </c>
      <c r="I146" s="208"/>
      <c r="J146" s="209">
        <f>ROUND(I146*H146,2)</f>
        <v>0</v>
      </c>
      <c r="K146" s="205" t="s">
        <v>124</v>
      </c>
      <c r="L146" s="41"/>
      <c r="M146" s="210" t="s">
        <v>1</v>
      </c>
      <c r="N146" s="211" t="s">
        <v>38</v>
      </c>
      <c r="O146" s="77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3">
        <f>S146*H146</f>
        <v>0</v>
      </c>
      <c r="AR146" s="15" t="s">
        <v>136</v>
      </c>
      <c r="AT146" s="15" t="s">
        <v>120</v>
      </c>
      <c r="AU146" s="15" t="s">
        <v>77</v>
      </c>
      <c r="AY146" s="15" t="s">
        <v>117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5" t="s">
        <v>75</v>
      </c>
      <c r="BK146" s="214">
        <f>ROUND(I146*H146,2)</f>
        <v>0</v>
      </c>
      <c r="BL146" s="15" t="s">
        <v>136</v>
      </c>
      <c r="BM146" s="15" t="s">
        <v>782</v>
      </c>
    </row>
    <row r="147" s="12" customFormat="1">
      <c r="B147" s="227"/>
      <c r="C147" s="228"/>
      <c r="D147" s="217" t="s">
        <v>127</v>
      </c>
      <c r="E147" s="229" t="s">
        <v>1</v>
      </c>
      <c r="F147" s="230" t="s">
        <v>285</v>
      </c>
      <c r="G147" s="228"/>
      <c r="H147" s="229" t="s">
        <v>1</v>
      </c>
      <c r="I147" s="231"/>
      <c r="J147" s="228"/>
      <c r="K147" s="228"/>
      <c r="L147" s="232"/>
      <c r="M147" s="233"/>
      <c r="N147" s="234"/>
      <c r="O147" s="234"/>
      <c r="P147" s="234"/>
      <c r="Q147" s="234"/>
      <c r="R147" s="234"/>
      <c r="S147" s="234"/>
      <c r="T147" s="235"/>
      <c r="AT147" s="236" t="s">
        <v>127</v>
      </c>
      <c r="AU147" s="236" t="s">
        <v>77</v>
      </c>
      <c r="AV147" s="12" t="s">
        <v>75</v>
      </c>
      <c r="AW147" s="12" t="s">
        <v>30</v>
      </c>
      <c r="AX147" s="12" t="s">
        <v>67</v>
      </c>
      <c r="AY147" s="236" t="s">
        <v>117</v>
      </c>
    </row>
    <row r="148" s="11" customFormat="1">
      <c r="B148" s="215"/>
      <c r="C148" s="216"/>
      <c r="D148" s="217" t="s">
        <v>127</v>
      </c>
      <c r="E148" s="218" t="s">
        <v>1</v>
      </c>
      <c r="F148" s="219" t="s">
        <v>116</v>
      </c>
      <c r="G148" s="216"/>
      <c r="H148" s="220">
        <v>5</v>
      </c>
      <c r="I148" s="221"/>
      <c r="J148" s="216"/>
      <c r="K148" s="216"/>
      <c r="L148" s="222"/>
      <c r="M148" s="223"/>
      <c r="N148" s="224"/>
      <c r="O148" s="224"/>
      <c r="P148" s="224"/>
      <c r="Q148" s="224"/>
      <c r="R148" s="224"/>
      <c r="S148" s="224"/>
      <c r="T148" s="225"/>
      <c r="AT148" s="226" t="s">
        <v>127</v>
      </c>
      <c r="AU148" s="226" t="s">
        <v>77</v>
      </c>
      <c r="AV148" s="11" t="s">
        <v>77</v>
      </c>
      <c r="AW148" s="11" t="s">
        <v>30</v>
      </c>
      <c r="AX148" s="11" t="s">
        <v>75</v>
      </c>
      <c r="AY148" s="226" t="s">
        <v>117</v>
      </c>
    </row>
    <row r="149" s="1" customFormat="1" ht="16.5" customHeight="1">
      <c r="B149" s="36"/>
      <c r="C149" s="203" t="s">
        <v>7</v>
      </c>
      <c r="D149" s="203" t="s">
        <v>120</v>
      </c>
      <c r="E149" s="204" t="s">
        <v>783</v>
      </c>
      <c r="F149" s="205" t="s">
        <v>784</v>
      </c>
      <c r="G149" s="206" t="s">
        <v>130</v>
      </c>
      <c r="H149" s="207">
        <v>1</v>
      </c>
      <c r="I149" s="208"/>
      <c r="J149" s="209">
        <f>ROUND(I149*H149,2)</f>
        <v>0</v>
      </c>
      <c r="K149" s="205" t="s">
        <v>1</v>
      </c>
      <c r="L149" s="41"/>
      <c r="M149" s="210" t="s">
        <v>1</v>
      </c>
      <c r="N149" s="211" t="s">
        <v>38</v>
      </c>
      <c r="O149" s="77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AR149" s="15" t="s">
        <v>136</v>
      </c>
      <c r="AT149" s="15" t="s">
        <v>120</v>
      </c>
      <c r="AU149" s="15" t="s">
        <v>77</v>
      </c>
      <c r="AY149" s="15" t="s">
        <v>117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5" t="s">
        <v>75</v>
      </c>
      <c r="BK149" s="214">
        <f>ROUND(I149*H149,2)</f>
        <v>0</v>
      </c>
      <c r="BL149" s="15" t="s">
        <v>136</v>
      </c>
      <c r="BM149" s="15" t="s">
        <v>785</v>
      </c>
    </row>
    <row r="150" s="12" customFormat="1">
      <c r="B150" s="227"/>
      <c r="C150" s="228"/>
      <c r="D150" s="217" t="s">
        <v>127</v>
      </c>
      <c r="E150" s="229" t="s">
        <v>1</v>
      </c>
      <c r="F150" s="230" t="s">
        <v>786</v>
      </c>
      <c r="G150" s="228"/>
      <c r="H150" s="229" t="s">
        <v>1</v>
      </c>
      <c r="I150" s="231"/>
      <c r="J150" s="228"/>
      <c r="K150" s="228"/>
      <c r="L150" s="232"/>
      <c r="M150" s="233"/>
      <c r="N150" s="234"/>
      <c r="O150" s="234"/>
      <c r="P150" s="234"/>
      <c r="Q150" s="234"/>
      <c r="R150" s="234"/>
      <c r="S150" s="234"/>
      <c r="T150" s="235"/>
      <c r="AT150" s="236" t="s">
        <v>127</v>
      </c>
      <c r="AU150" s="236" t="s">
        <v>77</v>
      </c>
      <c r="AV150" s="12" t="s">
        <v>75</v>
      </c>
      <c r="AW150" s="12" t="s">
        <v>30</v>
      </c>
      <c r="AX150" s="12" t="s">
        <v>67</v>
      </c>
      <c r="AY150" s="236" t="s">
        <v>117</v>
      </c>
    </row>
    <row r="151" s="11" customFormat="1">
      <c r="B151" s="215"/>
      <c r="C151" s="216"/>
      <c r="D151" s="217" t="s">
        <v>127</v>
      </c>
      <c r="E151" s="218" t="s">
        <v>1</v>
      </c>
      <c r="F151" s="219" t="s">
        <v>75</v>
      </c>
      <c r="G151" s="216"/>
      <c r="H151" s="220">
        <v>1</v>
      </c>
      <c r="I151" s="221"/>
      <c r="J151" s="216"/>
      <c r="K151" s="216"/>
      <c r="L151" s="222"/>
      <c r="M151" s="223"/>
      <c r="N151" s="224"/>
      <c r="O151" s="224"/>
      <c r="P151" s="224"/>
      <c r="Q151" s="224"/>
      <c r="R151" s="224"/>
      <c r="S151" s="224"/>
      <c r="T151" s="225"/>
      <c r="AT151" s="226" t="s">
        <v>127</v>
      </c>
      <c r="AU151" s="226" t="s">
        <v>77</v>
      </c>
      <c r="AV151" s="11" t="s">
        <v>77</v>
      </c>
      <c r="AW151" s="11" t="s">
        <v>30</v>
      </c>
      <c r="AX151" s="11" t="s">
        <v>75</v>
      </c>
      <c r="AY151" s="226" t="s">
        <v>117</v>
      </c>
    </row>
    <row r="152" s="10" customFormat="1" ht="22.8" customHeight="1">
      <c r="B152" s="187"/>
      <c r="C152" s="188"/>
      <c r="D152" s="189" t="s">
        <v>66</v>
      </c>
      <c r="E152" s="201" t="s">
        <v>597</v>
      </c>
      <c r="F152" s="201" t="s">
        <v>598</v>
      </c>
      <c r="G152" s="188"/>
      <c r="H152" s="188"/>
      <c r="I152" s="191"/>
      <c r="J152" s="202">
        <f>BK152</f>
        <v>0</v>
      </c>
      <c r="K152" s="188"/>
      <c r="L152" s="193"/>
      <c r="M152" s="194"/>
      <c r="N152" s="195"/>
      <c r="O152" s="195"/>
      <c r="P152" s="196">
        <f>SUM(P153:P159)</f>
        <v>0</v>
      </c>
      <c r="Q152" s="195"/>
      <c r="R152" s="196">
        <f>SUM(R153:R159)</f>
        <v>0</v>
      </c>
      <c r="S152" s="195"/>
      <c r="T152" s="197">
        <f>SUM(T153:T159)</f>
        <v>0</v>
      </c>
      <c r="AR152" s="198" t="s">
        <v>75</v>
      </c>
      <c r="AT152" s="199" t="s">
        <v>66</v>
      </c>
      <c r="AU152" s="199" t="s">
        <v>75</v>
      </c>
      <c r="AY152" s="198" t="s">
        <v>117</v>
      </c>
      <c r="BK152" s="200">
        <f>SUM(BK153:BK159)</f>
        <v>0</v>
      </c>
    </row>
    <row r="153" s="1" customFormat="1" ht="22.5" customHeight="1">
      <c r="B153" s="36"/>
      <c r="C153" s="203" t="s">
        <v>232</v>
      </c>
      <c r="D153" s="203" t="s">
        <v>120</v>
      </c>
      <c r="E153" s="204" t="s">
        <v>787</v>
      </c>
      <c r="F153" s="205" t="s">
        <v>788</v>
      </c>
      <c r="G153" s="206" t="s">
        <v>323</v>
      </c>
      <c r="H153" s="207">
        <v>24.960000000000001</v>
      </c>
      <c r="I153" s="208"/>
      <c r="J153" s="209">
        <f>ROUND(I153*H153,2)</f>
        <v>0</v>
      </c>
      <c r="K153" s="205" t="s">
        <v>124</v>
      </c>
      <c r="L153" s="41"/>
      <c r="M153" s="210" t="s">
        <v>1</v>
      </c>
      <c r="N153" s="211" t="s">
        <v>38</v>
      </c>
      <c r="O153" s="77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AR153" s="15" t="s">
        <v>136</v>
      </c>
      <c r="AT153" s="15" t="s">
        <v>120</v>
      </c>
      <c r="AU153" s="15" t="s">
        <v>77</v>
      </c>
      <c r="AY153" s="15" t="s">
        <v>117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5" t="s">
        <v>75</v>
      </c>
      <c r="BK153" s="214">
        <f>ROUND(I153*H153,2)</f>
        <v>0</v>
      </c>
      <c r="BL153" s="15" t="s">
        <v>136</v>
      </c>
      <c r="BM153" s="15" t="s">
        <v>789</v>
      </c>
    </row>
    <row r="154" s="11" customFormat="1">
      <c r="B154" s="215"/>
      <c r="C154" s="216"/>
      <c r="D154" s="217" t="s">
        <v>127</v>
      </c>
      <c r="E154" s="218" t="s">
        <v>1</v>
      </c>
      <c r="F154" s="219" t="s">
        <v>790</v>
      </c>
      <c r="G154" s="216"/>
      <c r="H154" s="220">
        <v>9.7200000000000006</v>
      </c>
      <c r="I154" s="221"/>
      <c r="J154" s="216"/>
      <c r="K154" s="216"/>
      <c r="L154" s="222"/>
      <c r="M154" s="223"/>
      <c r="N154" s="224"/>
      <c r="O154" s="224"/>
      <c r="P154" s="224"/>
      <c r="Q154" s="224"/>
      <c r="R154" s="224"/>
      <c r="S154" s="224"/>
      <c r="T154" s="225"/>
      <c r="AT154" s="226" t="s">
        <v>127</v>
      </c>
      <c r="AU154" s="226" t="s">
        <v>77</v>
      </c>
      <c r="AV154" s="11" t="s">
        <v>77</v>
      </c>
      <c r="AW154" s="11" t="s">
        <v>30</v>
      </c>
      <c r="AX154" s="11" t="s">
        <v>67</v>
      </c>
      <c r="AY154" s="226" t="s">
        <v>117</v>
      </c>
    </row>
    <row r="155" s="11" customFormat="1">
      <c r="B155" s="215"/>
      <c r="C155" s="216"/>
      <c r="D155" s="217" t="s">
        <v>127</v>
      </c>
      <c r="E155" s="218" t="s">
        <v>1</v>
      </c>
      <c r="F155" s="219" t="s">
        <v>791</v>
      </c>
      <c r="G155" s="216"/>
      <c r="H155" s="220">
        <v>0.75</v>
      </c>
      <c r="I155" s="221"/>
      <c r="J155" s="216"/>
      <c r="K155" s="216"/>
      <c r="L155" s="222"/>
      <c r="M155" s="223"/>
      <c r="N155" s="224"/>
      <c r="O155" s="224"/>
      <c r="P155" s="224"/>
      <c r="Q155" s="224"/>
      <c r="R155" s="224"/>
      <c r="S155" s="224"/>
      <c r="T155" s="225"/>
      <c r="AT155" s="226" t="s">
        <v>127</v>
      </c>
      <c r="AU155" s="226" t="s">
        <v>77</v>
      </c>
      <c r="AV155" s="11" t="s">
        <v>77</v>
      </c>
      <c r="AW155" s="11" t="s">
        <v>30</v>
      </c>
      <c r="AX155" s="11" t="s">
        <v>67</v>
      </c>
      <c r="AY155" s="226" t="s">
        <v>117</v>
      </c>
    </row>
    <row r="156" s="11" customFormat="1">
      <c r="B156" s="215"/>
      <c r="C156" s="216"/>
      <c r="D156" s="217" t="s">
        <v>127</v>
      </c>
      <c r="E156" s="218" t="s">
        <v>1</v>
      </c>
      <c r="F156" s="219" t="s">
        <v>792</v>
      </c>
      <c r="G156" s="216"/>
      <c r="H156" s="220">
        <v>1.575</v>
      </c>
      <c r="I156" s="221"/>
      <c r="J156" s="216"/>
      <c r="K156" s="216"/>
      <c r="L156" s="222"/>
      <c r="M156" s="223"/>
      <c r="N156" s="224"/>
      <c r="O156" s="224"/>
      <c r="P156" s="224"/>
      <c r="Q156" s="224"/>
      <c r="R156" s="224"/>
      <c r="S156" s="224"/>
      <c r="T156" s="225"/>
      <c r="AT156" s="226" t="s">
        <v>127</v>
      </c>
      <c r="AU156" s="226" t="s">
        <v>77</v>
      </c>
      <c r="AV156" s="11" t="s">
        <v>77</v>
      </c>
      <c r="AW156" s="11" t="s">
        <v>30</v>
      </c>
      <c r="AX156" s="11" t="s">
        <v>67</v>
      </c>
      <c r="AY156" s="226" t="s">
        <v>117</v>
      </c>
    </row>
    <row r="157" s="11" customFormat="1">
      <c r="B157" s="215"/>
      <c r="C157" s="216"/>
      <c r="D157" s="217" t="s">
        <v>127</v>
      </c>
      <c r="E157" s="218" t="s">
        <v>1</v>
      </c>
      <c r="F157" s="219" t="s">
        <v>793</v>
      </c>
      <c r="G157" s="216"/>
      <c r="H157" s="220">
        <v>3.859</v>
      </c>
      <c r="I157" s="221"/>
      <c r="J157" s="216"/>
      <c r="K157" s="216"/>
      <c r="L157" s="222"/>
      <c r="M157" s="223"/>
      <c r="N157" s="224"/>
      <c r="O157" s="224"/>
      <c r="P157" s="224"/>
      <c r="Q157" s="224"/>
      <c r="R157" s="224"/>
      <c r="S157" s="224"/>
      <c r="T157" s="225"/>
      <c r="AT157" s="226" t="s">
        <v>127</v>
      </c>
      <c r="AU157" s="226" t="s">
        <v>77</v>
      </c>
      <c r="AV157" s="11" t="s">
        <v>77</v>
      </c>
      <c r="AW157" s="11" t="s">
        <v>30</v>
      </c>
      <c r="AX157" s="11" t="s">
        <v>67</v>
      </c>
      <c r="AY157" s="226" t="s">
        <v>117</v>
      </c>
    </row>
    <row r="158" s="11" customFormat="1">
      <c r="B158" s="215"/>
      <c r="C158" s="216"/>
      <c r="D158" s="217" t="s">
        <v>127</v>
      </c>
      <c r="E158" s="218" t="s">
        <v>1</v>
      </c>
      <c r="F158" s="219" t="s">
        <v>794</v>
      </c>
      <c r="G158" s="216"/>
      <c r="H158" s="220">
        <v>9.0559999999999992</v>
      </c>
      <c r="I158" s="221"/>
      <c r="J158" s="216"/>
      <c r="K158" s="216"/>
      <c r="L158" s="222"/>
      <c r="M158" s="223"/>
      <c r="N158" s="224"/>
      <c r="O158" s="224"/>
      <c r="P158" s="224"/>
      <c r="Q158" s="224"/>
      <c r="R158" s="224"/>
      <c r="S158" s="224"/>
      <c r="T158" s="225"/>
      <c r="AT158" s="226" t="s">
        <v>127</v>
      </c>
      <c r="AU158" s="226" t="s">
        <v>77</v>
      </c>
      <c r="AV158" s="11" t="s">
        <v>77</v>
      </c>
      <c r="AW158" s="11" t="s">
        <v>30</v>
      </c>
      <c r="AX158" s="11" t="s">
        <v>67</v>
      </c>
      <c r="AY158" s="226" t="s">
        <v>117</v>
      </c>
    </row>
    <row r="159" s="13" customFormat="1">
      <c r="B159" s="241"/>
      <c r="C159" s="242"/>
      <c r="D159" s="217" t="s">
        <v>127</v>
      </c>
      <c r="E159" s="243" t="s">
        <v>1</v>
      </c>
      <c r="F159" s="244" t="s">
        <v>292</v>
      </c>
      <c r="G159" s="242"/>
      <c r="H159" s="245">
        <v>24.960000000000001</v>
      </c>
      <c r="I159" s="246"/>
      <c r="J159" s="242"/>
      <c r="K159" s="242"/>
      <c r="L159" s="247"/>
      <c r="M159" s="264"/>
      <c r="N159" s="265"/>
      <c r="O159" s="265"/>
      <c r="P159" s="265"/>
      <c r="Q159" s="265"/>
      <c r="R159" s="265"/>
      <c r="S159" s="265"/>
      <c r="T159" s="266"/>
      <c r="AT159" s="251" t="s">
        <v>127</v>
      </c>
      <c r="AU159" s="251" t="s">
        <v>77</v>
      </c>
      <c r="AV159" s="13" t="s">
        <v>136</v>
      </c>
      <c r="AW159" s="13" t="s">
        <v>30</v>
      </c>
      <c r="AX159" s="13" t="s">
        <v>75</v>
      </c>
      <c r="AY159" s="251" t="s">
        <v>117</v>
      </c>
    </row>
    <row r="160" s="1" customFormat="1" ht="6.96" customHeight="1">
      <c r="B160" s="55"/>
      <c r="C160" s="56"/>
      <c r="D160" s="56"/>
      <c r="E160" s="56"/>
      <c r="F160" s="56"/>
      <c r="G160" s="56"/>
      <c r="H160" s="56"/>
      <c r="I160" s="153"/>
      <c r="J160" s="56"/>
      <c r="K160" s="56"/>
      <c r="L160" s="41"/>
    </row>
  </sheetData>
  <sheetProtection sheet="1" autoFilter="0" formatColumns="0" formatRows="0" objects="1" scenarios="1" spinCount="100000" saltValue="mL3zUC7OC6XQdaYPaw+0yhGBis1/307niHwWyVWFWwugydnDb//2nw5JmZw+v0QQl8wNkA+LMaH1GvUliwt7/Q==" hashValue="HGfuVixrS0RyAz37EKRRXHa4UEIn3ENToVG6pX2viiLeCo+cmN5S12Ggp6o33f3eeVUilJjP0ekerCsynEkB0A==" algorithmName="SHA-512" password="CC35"/>
  <autoFilter ref="C81:K159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86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77</v>
      </c>
    </row>
    <row r="4" ht="24.96" customHeight="1">
      <c r="B4" s="18"/>
      <c r="D4" s="126" t="s">
        <v>87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7" t="s">
        <v>16</v>
      </c>
      <c r="L6" s="18"/>
    </row>
    <row r="7" ht="16.5" customHeight="1">
      <c r="B7" s="18"/>
      <c r="E7" s="128" t="str">
        <f>'Rekapitulace stavby'!K6</f>
        <v>Únanovka, ř. km 4,680 - 5,223, Těšetice, úprava koryta</v>
      </c>
      <c r="F7" s="127"/>
      <c r="G7" s="127"/>
      <c r="H7" s="127"/>
      <c r="L7" s="18"/>
    </row>
    <row r="8" s="1" customFormat="1" ht="12" customHeight="1">
      <c r="B8" s="41"/>
      <c r="D8" s="127" t="s">
        <v>88</v>
      </c>
      <c r="I8" s="129"/>
      <c r="L8" s="41"/>
    </row>
    <row r="9" s="1" customFormat="1" ht="36.96" customHeight="1">
      <c r="B9" s="41"/>
      <c r="E9" s="130" t="s">
        <v>795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18</v>
      </c>
      <c r="F11" s="15" t="s">
        <v>1</v>
      </c>
      <c r="I11" s="131" t="s">
        <v>19</v>
      </c>
      <c r="J11" s="15" t="s">
        <v>1</v>
      </c>
      <c r="L11" s="41"/>
    </row>
    <row r="12" s="1" customFormat="1" ht="12" customHeight="1">
      <c r="B12" s="41"/>
      <c r="D12" s="127" t="s">
        <v>20</v>
      </c>
      <c r="F12" s="15" t="s">
        <v>21</v>
      </c>
      <c r="I12" s="131" t="s">
        <v>22</v>
      </c>
      <c r="J12" s="132" t="str">
        <f>'Rekapitulace stavby'!AN8</f>
        <v>15. 3. 2019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24</v>
      </c>
      <c r="I14" s="131" t="s">
        <v>25</v>
      </c>
      <c r="J14" s="15" t="str">
        <f>IF('Rekapitulace stavby'!AN10="","",'Rekapitulace stavby'!AN10)</f>
        <v/>
      </c>
      <c r="L14" s="41"/>
    </row>
    <row r="15" s="1" customFormat="1" ht="18" customHeight="1">
      <c r="B15" s="41"/>
      <c r="E15" s="15" t="str">
        <f>IF('Rekapitulace stavby'!E11="","",'Rekapitulace stavby'!E11)</f>
        <v xml:space="preserve"> </v>
      </c>
      <c r="I15" s="131" t="s">
        <v>26</v>
      </c>
      <c r="J15" s="15" t="str">
        <f>IF('Rekapitulace stavby'!AN11="","",'Rekapitulace stavby'!AN11)</f>
        <v/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27</v>
      </c>
      <c r="I17" s="131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26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29</v>
      </c>
      <c r="I20" s="131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31" t="s">
        <v>26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31</v>
      </c>
      <c r="I23" s="131" t="s">
        <v>25</v>
      </c>
      <c r="J23" s="15" t="str">
        <f>IF('Rekapitulace stavby'!AN19="","",'Rekapitulace stavby'!AN19)</f>
        <v/>
      </c>
      <c r="L23" s="41"/>
    </row>
    <row r="24" s="1" customFormat="1" ht="18" customHeight="1">
      <c r="B24" s="41"/>
      <c r="E24" s="15" t="str">
        <f>IF('Rekapitulace stavby'!E20="","",'Rekapitulace stavby'!E20)</f>
        <v xml:space="preserve"> </v>
      </c>
      <c r="I24" s="131" t="s">
        <v>26</v>
      </c>
      <c r="J24" s="15" t="str">
        <f>IF('Rekapitulace stavby'!AN20="","",'Rekapitulace stavby'!AN20)</f>
        <v/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32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33</v>
      </c>
      <c r="I30" s="129"/>
      <c r="J30" s="138">
        <f>ROUND(J81,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35</v>
      </c>
      <c r="I32" s="140" t="s">
        <v>34</v>
      </c>
      <c r="J32" s="139" t="s">
        <v>36</v>
      </c>
      <c r="L32" s="41"/>
    </row>
    <row r="33" s="1" customFormat="1" ht="14.4" customHeight="1">
      <c r="B33" s="41"/>
      <c r="D33" s="127" t="s">
        <v>37</v>
      </c>
      <c r="E33" s="127" t="s">
        <v>38</v>
      </c>
      <c r="F33" s="141">
        <f>ROUND((SUM(BE81:BE84)),  2)</f>
        <v>0</v>
      </c>
      <c r="I33" s="142">
        <v>0.20999999999999999</v>
      </c>
      <c r="J33" s="141">
        <f>ROUND(((SUM(BE81:BE84))*I33),  2)</f>
        <v>0</v>
      </c>
      <c r="L33" s="41"/>
    </row>
    <row r="34" s="1" customFormat="1" ht="14.4" customHeight="1">
      <c r="B34" s="41"/>
      <c r="E34" s="127" t="s">
        <v>39</v>
      </c>
      <c r="F34" s="141">
        <f>ROUND((SUM(BF81:BF84)),  2)</f>
        <v>0</v>
      </c>
      <c r="I34" s="142">
        <v>0.14999999999999999</v>
      </c>
      <c r="J34" s="141">
        <f>ROUND(((SUM(BF81:BF84))*I34),  2)</f>
        <v>0</v>
      </c>
      <c r="L34" s="41"/>
    </row>
    <row r="35" hidden="1" s="1" customFormat="1" ht="14.4" customHeight="1">
      <c r="B35" s="41"/>
      <c r="E35" s="127" t="s">
        <v>40</v>
      </c>
      <c r="F35" s="141">
        <f>ROUND((SUM(BG81:BG84)),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41</v>
      </c>
      <c r="F36" s="141">
        <f>ROUND((SUM(BH81:BH84)),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42</v>
      </c>
      <c r="F37" s="141">
        <f>ROUND((SUM(BI81:BI84)),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43</v>
      </c>
      <c r="E39" s="145"/>
      <c r="F39" s="145"/>
      <c r="G39" s="146" t="s">
        <v>44</v>
      </c>
      <c r="H39" s="147" t="s">
        <v>45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90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>Únanovka, ř. km 4,680 - 5,223, Těšetice, úprava koryta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88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SO-02 - Přeložka plynovodu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 xml:space="preserve"> </v>
      </c>
      <c r="G52" s="37"/>
      <c r="H52" s="37"/>
      <c r="I52" s="131" t="s">
        <v>22</v>
      </c>
      <c r="J52" s="65" t="str">
        <f>IF(J12="","",J12)</f>
        <v>15. 3. 2019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 xml:space="preserve"> </v>
      </c>
      <c r="G54" s="37"/>
      <c r="H54" s="37"/>
      <c r="I54" s="131" t="s">
        <v>29</v>
      </c>
      <c r="J54" s="34" t="str">
        <f>E21</f>
        <v xml:space="preserve"> </v>
      </c>
      <c r="K54" s="37"/>
      <c r="L54" s="41"/>
    </row>
    <row r="55" s="1" customFormat="1" ht="13.65" customHeight="1">
      <c r="B55" s="36"/>
      <c r="C55" s="30" t="s">
        <v>27</v>
      </c>
      <c r="D55" s="37"/>
      <c r="E55" s="37"/>
      <c r="F55" s="25" t="str">
        <f>IF(E18="","",E18)</f>
        <v>Vyplň údaj</v>
      </c>
      <c r="G55" s="37"/>
      <c r="H55" s="37"/>
      <c r="I55" s="131" t="s">
        <v>31</v>
      </c>
      <c r="J55" s="34" t="str">
        <f>E24</f>
        <v xml:space="preserve"> 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91</v>
      </c>
      <c r="D57" s="159"/>
      <c r="E57" s="159"/>
      <c r="F57" s="159"/>
      <c r="G57" s="159"/>
      <c r="H57" s="159"/>
      <c r="I57" s="160"/>
      <c r="J57" s="161" t="s">
        <v>92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93</v>
      </c>
      <c r="D59" s="37"/>
      <c r="E59" s="37"/>
      <c r="F59" s="37"/>
      <c r="G59" s="37"/>
      <c r="H59" s="37"/>
      <c r="I59" s="129"/>
      <c r="J59" s="96">
        <f>J81</f>
        <v>0</v>
      </c>
      <c r="K59" s="37"/>
      <c r="L59" s="41"/>
      <c r="AU59" s="15" t="s">
        <v>94</v>
      </c>
    </row>
    <row r="60" s="7" customFormat="1" ht="24.96" customHeight="1">
      <c r="B60" s="163"/>
      <c r="C60" s="164"/>
      <c r="D60" s="165" t="s">
        <v>796</v>
      </c>
      <c r="E60" s="166"/>
      <c r="F60" s="166"/>
      <c r="G60" s="166"/>
      <c r="H60" s="166"/>
      <c r="I60" s="167"/>
      <c r="J60" s="168">
        <f>J82</f>
        <v>0</v>
      </c>
      <c r="K60" s="164"/>
      <c r="L60" s="169"/>
    </row>
    <row r="61" s="8" customFormat="1" ht="19.92" customHeight="1">
      <c r="B61" s="170"/>
      <c r="C61" s="171"/>
      <c r="D61" s="172" t="s">
        <v>797</v>
      </c>
      <c r="E61" s="173"/>
      <c r="F61" s="173"/>
      <c r="G61" s="173"/>
      <c r="H61" s="173"/>
      <c r="I61" s="174"/>
      <c r="J61" s="175">
        <f>J83</f>
        <v>0</v>
      </c>
      <c r="K61" s="171"/>
      <c r="L61" s="176"/>
    </row>
    <row r="62" s="1" customFormat="1" ht="21.84" customHeight="1">
      <c r="B62" s="36"/>
      <c r="C62" s="37"/>
      <c r="D62" s="37"/>
      <c r="E62" s="37"/>
      <c r="F62" s="37"/>
      <c r="G62" s="37"/>
      <c r="H62" s="37"/>
      <c r="I62" s="129"/>
      <c r="J62" s="37"/>
      <c r="K62" s="37"/>
      <c r="L62" s="41"/>
    </row>
    <row r="63" s="1" customFormat="1" ht="6.96" customHeight="1">
      <c r="B63" s="55"/>
      <c r="C63" s="56"/>
      <c r="D63" s="56"/>
      <c r="E63" s="56"/>
      <c r="F63" s="56"/>
      <c r="G63" s="56"/>
      <c r="H63" s="56"/>
      <c r="I63" s="153"/>
      <c r="J63" s="56"/>
      <c r="K63" s="56"/>
      <c r="L63" s="41"/>
    </row>
    <row r="67" s="1" customFormat="1" ht="6.96" customHeight="1">
      <c r="B67" s="57"/>
      <c r="C67" s="58"/>
      <c r="D67" s="58"/>
      <c r="E67" s="58"/>
      <c r="F67" s="58"/>
      <c r="G67" s="58"/>
      <c r="H67" s="58"/>
      <c r="I67" s="156"/>
      <c r="J67" s="58"/>
      <c r="K67" s="58"/>
      <c r="L67" s="41"/>
    </row>
    <row r="68" s="1" customFormat="1" ht="24.96" customHeight="1">
      <c r="B68" s="36"/>
      <c r="C68" s="21" t="s">
        <v>102</v>
      </c>
      <c r="D68" s="37"/>
      <c r="E68" s="37"/>
      <c r="F68" s="37"/>
      <c r="G68" s="37"/>
      <c r="H68" s="37"/>
      <c r="I68" s="129"/>
      <c r="J68" s="37"/>
      <c r="K68" s="37"/>
      <c r="L68" s="41"/>
    </row>
    <row r="69" s="1" customFormat="1" ht="6.96" customHeight="1">
      <c r="B69" s="36"/>
      <c r="C69" s="37"/>
      <c r="D69" s="37"/>
      <c r="E69" s="37"/>
      <c r="F69" s="37"/>
      <c r="G69" s="37"/>
      <c r="H69" s="37"/>
      <c r="I69" s="129"/>
      <c r="J69" s="37"/>
      <c r="K69" s="37"/>
      <c r="L69" s="41"/>
    </row>
    <row r="70" s="1" customFormat="1" ht="12" customHeight="1">
      <c r="B70" s="36"/>
      <c r="C70" s="30" t="s">
        <v>16</v>
      </c>
      <c r="D70" s="37"/>
      <c r="E70" s="37"/>
      <c r="F70" s="37"/>
      <c r="G70" s="37"/>
      <c r="H70" s="37"/>
      <c r="I70" s="129"/>
      <c r="J70" s="37"/>
      <c r="K70" s="37"/>
      <c r="L70" s="41"/>
    </row>
    <row r="71" s="1" customFormat="1" ht="16.5" customHeight="1">
      <c r="B71" s="36"/>
      <c r="C71" s="37"/>
      <c r="D71" s="37"/>
      <c r="E71" s="157" t="str">
        <f>E7</f>
        <v>Únanovka, ř. km 4,680 - 5,223, Těšetice, úprava koryta</v>
      </c>
      <c r="F71" s="30"/>
      <c r="G71" s="30"/>
      <c r="H71" s="30"/>
      <c r="I71" s="129"/>
      <c r="J71" s="37"/>
      <c r="K71" s="37"/>
      <c r="L71" s="41"/>
    </row>
    <row r="72" s="1" customFormat="1" ht="12" customHeight="1">
      <c r="B72" s="36"/>
      <c r="C72" s="30" t="s">
        <v>88</v>
      </c>
      <c r="D72" s="37"/>
      <c r="E72" s="37"/>
      <c r="F72" s="37"/>
      <c r="G72" s="37"/>
      <c r="H72" s="37"/>
      <c r="I72" s="129"/>
      <c r="J72" s="37"/>
      <c r="K72" s="37"/>
      <c r="L72" s="41"/>
    </row>
    <row r="73" s="1" customFormat="1" ht="16.5" customHeight="1">
      <c r="B73" s="36"/>
      <c r="C73" s="37"/>
      <c r="D73" s="37"/>
      <c r="E73" s="62" t="str">
        <f>E9</f>
        <v>SO-02 - Přeložka plynovodu</v>
      </c>
      <c r="F73" s="37"/>
      <c r="G73" s="37"/>
      <c r="H73" s="37"/>
      <c r="I73" s="129"/>
      <c r="J73" s="37"/>
      <c r="K73" s="37"/>
      <c r="L73" s="41"/>
    </row>
    <row r="74" s="1" customFormat="1" ht="6.96" customHeight="1">
      <c r="B74" s="36"/>
      <c r="C74" s="37"/>
      <c r="D74" s="37"/>
      <c r="E74" s="37"/>
      <c r="F74" s="37"/>
      <c r="G74" s="37"/>
      <c r="H74" s="37"/>
      <c r="I74" s="129"/>
      <c r="J74" s="37"/>
      <c r="K74" s="37"/>
      <c r="L74" s="41"/>
    </row>
    <row r="75" s="1" customFormat="1" ht="12" customHeight="1">
      <c r="B75" s="36"/>
      <c r="C75" s="30" t="s">
        <v>20</v>
      </c>
      <c r="D75" s="37"/>
      <c r="E75" s="37"/>
      <c r="F75" s="25" t="str">
        <f>F12</f>
        <v xml:space="preserve"> </v>
      </c>
      <c r="G75" s="37"/>
      <c r="H75" s="37"/>
      <c r="I75" s="131" t="s">
        <v>22</v>
      </c>
      <c r="J75" s="65" t="str">
        <f>IF(J12="","",J12)</f>
        <v>15. 3. 2019</v>
      </c>
      <c r="K75" s="37"/>
      <c r="L75" s="41"/>
    </row>
    <row r="76" s="1" customFormat="1" ht="6.96" customHeight="1">
      <c r="B76" s="36"/>
      <c r="C76" s="37"/>
      <c r="D76" s="37"/>
      <c r="E76" s="37"/>
      <c r="F76" s="37"/>
      <c r="G76" s="37"/>
      <c r="H76" s="37"/>
      <c r="I76" s="129"/>
      <c r="J76" s="37"/>
      <c r="K76" s="37"/>
      <c r="L76" s="41"/>
    </row>
    <row r="77" s="1" customFormat="1" ht="13.65" customHeight="1">
      <c r="B77" s="36"/>
      <c r="C77" s="30" t="s">
        <v>24</v>
      </c>
      <c r="D77" s="37"/>
      <c r="E77" s="37"/>
      <c r="F77" s="25" t="str">
        <f>E15</f>
        <v xml:space="preserve"> </v>
      </c>
      <c r="G77" s="37"/>
      <c r="H77" s="37"/>
      <c r="I77" s="131" t="s">
        <v>29</v>
      </c>
      <c r="J77" s="34" t="str">
        <f>E21</f>
        <v xml:space="preserve"> </v>
      </c>
      <c r="K77" s="37"/>
      <c r="L77" s="41"/>
    </row>
    <row r="78" s="1" customFormat="1" ht="13.65" customHeight="1">
      <c r="B78" s="36"/>
      <c r="C78" s="30" t="s">
        <v>27</v>
      </c>
      <c r="D78" s="37"/>
      <c r="E78" s="37"/>
      <c r="F78" s="25" t="str">
        <f>IF(E18="","",E18)</f>
        <v>Vyplň údaj</v>
      </c>
      <c r="G78" s="37"/>
      <c r="H78" s="37"/>
      <c r="I78" s="131" t="s">
        <v>31</v>
      </c>
      <c r="J78" s="34" t="str">
        <f>E24</f>
        <v xml:space="preserve"> </v>
      </c>
      <c r="K78" s="37"/>
      <c r="L78" s="41"/>
    </row>
    <row r="79" s="1" customFormat="1" ht="10.32" customHeight="1">
      <c r="B79" s="36"/>
      <c r="C79" s="37"/>
      <c r="D79" s="37"/>
      <c r="E79" s="37"/>
      <c r="F79" s="37"/>
      <c r="G79" s="37"/>
      <c r="H79" s="37"/>
      <c r="I79" s="129"/>
      <c r="J79" s="37"/>
      <c r="K79" s="37"/>
      <c r="L79" s="41"/>
    </row>
    <row r="80" s="9" customFormat="1" ht="29.28" customHeight="1">
      <c r="B80" s="177"/>
      <c r="C80" s="178" t="s">
        <v>103</v>
      </c>
      <c r="D80" s="179" t="s">
        <v>52</v>
      </c>
      <c r="E80" s="179" t="s">
        <v>48</v>
      </c>
      <c r="F80" s="179" t="s">
        <v>49</v>
      </c>
      <c r="G80" s="179" t="s">
        <v>104</v>
      </c>
      <c r="H80" s="179" t="s">
        <v>105</v>
      </c>
      <c r="I80" s="180" t="s">
        <v>106</v>
      </c>
      <c r="J80" s="179" t="s">
        <v>92</v>
      </c>
      <c r="K80" s="181" t="s">
        <v>107</v>
      </c>
      <c r="L80" s="182"/>
      <c r="M80" s="86" t="s">
        <v>1</v>
      </c>
      <c r="N80" s="87" t="s">
        <v>37</v>
      </c>
      <c r="O80" s="87" t="s">
        <v>108</v>
      </c>
      <c r="P80" s="87" t="s">
        <v>109</v>
      </c>
      <c r="Q80" s="87" t="s">
        <v>110</v>
      </c>
      <c r="R80" s="87" t="s">
        <v>111</v>
      </c>
      <c r="S80" s="87" t="s">
        <v>112</v>
      </c>
      <c r="T80" s="88" t="s">
        <v>113</v>
      </c>
    </row>
    <row r="81" s="1" customFormat="1" ht="22.8" customHeight="1">
      <c r="B81" s="36"/>
      <c r="C81" s="93" t="s">
        <v>114</v>
      </c>
      <c r="D81" s="37"/>
      <c r="E81" s="37"/>
      <c r="F81" s="37"/>
      <c r="G81" s="37"/>
      <c r="H81" s="37"/>
      <c r="I81" s="129"/>
      <c r="J81" s="183">
        <f>BK81</f>
        <v>0</v>
      </c>
      <c r="K81" s="37"/>
      <c r="L81" s="41"/>
      <c r="M81" s="89"/>
      <c r="N81" s="90"/>
      <c r="O81" s="90"/>
      <c r="P81" s="184">
        <f>P82</f>
        <v>0</v>
      </c>
      <c r="Q81" s="90"/>
      <c r="R81" s="184">
        <f>R82</f>
        <v>0</v>
      </c>
      <c r="S81" s="90"/>
      <c r="T81" s="185">
        <f>T82</f>
        <v>0</v>
      </c>
      <c r="AT81" s="15" t="s">
        <v>66</v>
      </c>
      <c r="AU81" s="15" t="s">
        <v>94</v>
      </c>
      <c r="BK81" s="186">
        <f>BK82</f>
        <v>0</v>
      </c>
    </row>
    <row r="82" s="10" customFormat="1" ht="25.92" customHeight="1">
      <c r="B82" s="187"/>
      <c r="C82" s="188"/>
      <c r="D82" s="189" t="s">
        <v>66</v>
      </c>
      <c r="E82" s="190" t="s">
        <v>798</v>
      </c>
      <c r="F82" s="190" t="s">
        <v>799</v>
      </c>
      <c r="G82" s="188"/>
      <c r="H82" s="188"/>
      <c r="I82" s="191"/>
      <c r="J82" s="192">
        <f>BK82</f>
        <v>0</v>
      </c>
      <c r="K82" s="188"/>
      <c r="L82" s="193"/>
      <c r="M82" s="194"/>
      <c r="N82" s="195"/>
      <c r="O82" s="195"/>
      <c r="P82" s="196">
        <f>P83</f>
        <v>0</v>
      </c>
      <c r="Q82" s="195"/>
      <c r="R82" s="196">
        <f>R83</f>
        <v>0</v>
      </c>
      <c r="S82" s="195"/>
      <c r="T82" s="197">
        <f>T83</f>
        <v>0</v>
      </c>
      <c r="AR82" s="198" t="s">
        <v>136</v>
      </c>
      <c r="AT82" s="199" t="s">
        <v>66</v>
      </c>
      <c r="AU82" s="199" t="s">
        <v>67</v>
      </c>
      <c r="AY82" s="198" t="s">
        <v>117</v>
      </c>
      <c r="BK82" s="200">
        <f>BK83</f>
        <v>0</v>
      </c>
    </row>
    <row r="83" s="10" customFormat="1" ht="22.8" customHeight="1">
      <c r="B83" s="187"/>
      <c r="C83" s="188"/>
      <c r="D83" s="189" t="s">
        <v>66</v>
      </c>
      <c r="E83" s="201" t="s">
        <v>800</v>
      </c>
      <c r="F83" s="201" t="s">
        <v>801</v>
      </c>
      <c r="G83" s="188"/>
      <c r="H83" s="188"/>
      <c r="I83" s="191"/>
      <c r="J83" s="202">
        <f>BK83</f>
        <v>0</v>
      </c>
      <c r="K83" s="188"/>
      <c r="L83" s="193"/>
      <c r="M83" s="194"/>
      <c r="N83" s="195"/>
      <c r="O83" s="195"/>
      <c r="P83" s="196">
        <f>P84</f>
        <v>0</v>
      </c>
      <c r="Q83" s="195"/>
      <c r="R83" s="196">
        <f>R84</f>
        <v>0</v>
      </c>
      <c r="S83" s="195"/>
      <c r="T83" s="197">
        <f>T84</f>
        <v>0</v>
      </c>
      <c r="AR83" s="198" t="s">
        <v>136</v>
      </c>
      <c r="AT83" s="199" t="s">
        <v>66</v>
      </c>
      <c r="AU83" s="199" t="s">
        <v>75</v>
      </c>
      <c r="AY83" s="198" t="s">
        <v>117</v>
      </c>
      <c r="BK83" s="200">
        <f>BK84</f>
        <v>0</v>
      </c>
    </row>
    <row r="84" s="1" customFormat="1" ht="16.5" customHeight="1">
      <c r="B84" s="36"/>
      <c r="C84" s="203" t="s">
        <v>75</v>
      </c>
      <c r="D84" s="203" t="s">
        <v>120</v>
      </c>
      <c r="E84" s="204" t="s">
        <v>802</v>
      </c>
      <c r="F84" s="205" t="s">
        <v>803</v>
      </c>
      <c r="G84" s="206" t="s">
        <v>130</v>
      </c>
      <c r="H84" s="207">
        <v>1</v>
      </c>
      <c r="I84" s="208"/>
      <c r="J84" s="209">
        <f>ROUND(I84*H84,2)</f>
        <v>0</v>
      </c>
      <c r="K84" s="205" t="s">
        <v>1</v>
      </c>
      <c r="L84" s="41"/>
      <c r="M84" s="267" t="s">
        <v>1</v>
      </c>
      <c r="N84" s="268" t="s">
        <v>38</v>
      </c>
      <c r="O84" s="269"/>
      <c r="P84" s="270">
        <f>O84*H84</f>
        <v>0</v>
      </c>
      <c r="Q84" s="270">
        <v>0</v>
      </c>
      <c r="R84" s="270">
        <f>Q84*H84</f>
        <v>0</v>
      </c>
      <c r="S84" s="270">
        <v>0</v>
      </c>
      <c r="T84" s="271">
        <f>S84*H84</f>
        <v>0</v>
      </c>
      <c r="AR84" s="15" t="s">
        <v>464</v>
      </c>
      <c r="AT84" s="15" t="s">
        <v>120</v>
      </c>
      <c r="AU84" s="15" t="s">
        <v>77</v>
      </c>
      <c r="AY84" s="15" t="s">
        <v>117</v>
      </c>
      <c r="BE84" s="214">
        <f>IF(N84="základní",J84,0)</f>
        <v>0</v>
      </c>
      <c r="BF84" s="214">
        <f>IF(N84="snížená",J84,0)</f>
        <v>0</v>
      </c>
      <c r="BG84" s="214">
        <f>IF(N84="zákl. přenesená",J84,0)</f>
        <v>0</v>
      </c>
      <c r="BH84" s="214">
        <f>IF(N84="sníž. přenesená",J84,0)</f>
        <v>0</v>
      </c>
      <c r="BI84" s="214">
        <f>IF(N84="nulová",J84,0)</f>
        <v>0</v>
      </c>
      <c r="BJ84" s="15" t="s">
        <v>75</v>
      </c>
      <c r="BK84" s="214">
        <f>ROUND(I84*H84,2)</f>
        <v>0</v>
      </c>
      <c r="BL84" s="15" t="s">
        <v>464</v>
      </c>
      <c r="BM84" s="15" t="s">
        <v>804</v>
      </c>
    </row>
    <row r="85" s="1" customFormat="1" ht="6.96" customHeight="1">
      <c r="B85" s="55"/>
      <c r="C85" s="56"/>
      <c r="D85" s="56"/>
      <c r="E85" s="56"/>
      <c r="F85" s="56"/>
      <c r="G85" s="56"/>
      <c r="H85" s="56"/>
      <c r="I85" s="153"/>
      <c r="J85" s="56"/>
      <c r="K85" s="56"/>
      <c r="L85" s="41"/>
    </row>
  </sheetData>
  <sheetProtection sheet="1" autoFilter="0" formatColumns="0" formatRows="0" objects="1" scenarios="1" spinCount="100000" saltValue="StjQDG6mjVk1FZGzAjnq7YdrjhdbHU1jR199kmxEIDUITHbvVr+e1qoyza/Sv0P5EaPOmfVxbFF/A6oTTNHE5w==" hashValue="a04Fl9dmm9ck6ieo03ptHeCbX7C4QCHeO0bi1Vm6tfjHlZpl2KvcPEzaktx77simOfgjDbX2LPc50ZKy0AsqyQ==" algorithmName="SHA-512" password="CC35"/>
  <autoFilter ref="C80:K8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PetrLB-PC\PetrLB</dc:creator>
  <cp:lastModifiedBy>PetrLB-PC\PetrLB</cp:lastModifiedBy>
  <dcterms:created xsi:type="dcterms:W3CDTF">2019-06-19T06:48:28Z</dcterms:created>
  <dcterms:modified xsi:type="dcterms:W3CDTF">2019-06-19T06:48:33Z</dcterms:modified>
</cp:coreProperties>
</file>